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LUKÁŠ\"/>
    </mc:Choice>
  </mc:AlternateContent>
  <bookViews>
    <workbookView xWindow="0" yWindow="0" windowWidth="0" windowHeight="0"/>
  </bookViews>
  <sheets>
    <sheet name="Rekapitulace stavby" sheetId="1" r:id="rId1"/>
    <sheet name="004-2024_11 - ul. Cihlářská" sheetId="2" r:id="rId2"/>
    <sheet name="004-2024_12 - Vedlejší ro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'004-2024_11 - ul. Cihlářská'!$C$88:$K$435</definedName>
    <definedName name="_xlnm.Print_Area" localSheetId="1">'004-2024_11 - ul. Cihlářská'!$C$4:$J$39,'004-2024_11 - ul. Cihlářská'!$C$45:$J$70,'004-2024_11 - ul. Cihlářská'!$C$76:$K$435</definedName>
    <definedName name="_xlnm.Print_Titles" localSheetId="1">'004-2024_11 - ul. Cihlářská'!$88:$88</definedName>
    <definedName name="_xlnm._FilterDatabase" localSheetId="2" hidden="1">'004-2024_12 - Vedlejší ro...'!$C$79:$K$87</definedName>
    <definedName name="_xlnm.Print_Area" localSheetId="2">'004-2024_12 - Vedlejší ro...'!$C$4:$J$39,'004-2024_12 - Vedlejší ro...'!$C$45:$J$61,'004-2024_12 - Vedlejší ro...'!$C$67:$K$87</definedName>
    <definedName name="_xlnm.Print_Titles" localSheetId="2">'004-2024_12 - Vedlejší ro...'!$79:$79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2" r="J37"/>
  <c r="J36"/>
  <c i="1" r="AY55"/>
  <c i="2" r="J35"/>
  <c i="1" r="AX55"/>
  <c i="2" r="BI434"/>
  <c r="BH434"/>
  <c r="BG434"/>
  <c r="BF434"/>
  <c r="T434"/>
  <c r="T433"/>
  <c r="R434"/>
  <c r="R433"/>
  <c r="P434"/>
  <c r="P433"/>
  <c r="BI430"/>
  <c r="BH430"/>
  <c r="BG430"/>
  <c r="BF430"/>
  <c r="T430"/>
  <c r="R430"/>
  <c r="P430"/>
  <c r="BI427"/>
  <c r="BH427"/>
  <c r="BG427"/>
  <c r="BF427"/>
  <c r="T427"/>
  <c r="R427"/>
  <c r="P427"/>
  <c r="BI421"/>
  <c r="BH421"/>
  <c r="BG421"/>
  <c r="BF421"/>
  <c r="T421"/>
  <c r="R421"/>
  <c r="P421"/>
  <c r="BI418"/>
  <c r="BH418"/>
  <c r="BG418"/>
  <c r="BF418"/>
  <c r="T418"/>
  <c r="R418"/>
  <c r="P418"/>
  <c r="BI413"/>
  <c r="BH413"/>
  <c r="BG413"/>
  <c r="BF413"/>
  <c r="T413"/>
  <c r="R413"/>
  <c r="P413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81"/>
  <c r="BH381"/>
  <c r="BG381"/>
  <c r="BF381"/>
  <c r="T381"/>
  <c r="R381"/>
  <c r="P381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4"/>
  <c r="BH364"/>
  <c r="BG364"/>
  <c r="BF364"/>
  <c r="T364"/>
  <c r="R364"/>
  <c r="P364"/>
  <c r="BI359"/>
  <c r="BH359"/>
  <c r="BG359"/>
  <c r="BF359"/>
  <c r="T359"/>
  <c r="R359"/>
  <c r="P359"/>
  <c r="BI355"/>
  <c r="BH355"/>
  <c r="BG355"/>
  <c r="BF355"/>
  <c r="T355"/>
  <c r="R355"/>
  <c r="P355"/>
  <c r="BI350"/>
  <c r="BH350"/>
  <c r="BG350"/>
  <c r="BF350"/>
  <c r="T350"/>
  <c r="R350"/>
  <c r="P350"/>
  <c r="BI345"/>
  <c r="BH345"/>
  <c r="BG345"/>
  <c r="BF345"/>
  <c r="T345"/>
  <c r="R345"/>
  <c r="P345"/>
  <c r="BI339"/>
  <c r="BH339"/>
  <c r="BG339"/>
  <c r="BF339"/>
  <c r="T339"/>
  <c r="R339"/>
  <c r="P339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7"/>
  <c r="BH327"/>
  <c r="BG327"/>
  <c r="BF327"/>
  <c r="T327"/>
  <c r="R327"/>
  <c r="P327"/>
  <c r="BI324"/>
  <c r="BH324"/>
  <c r="BG324"/>
  <c r="BF324"/>
  <c r="T324"/>
  <c r="R324"/>
  <c r="P324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3"/>
  <c r="BH313"/>
  <c r="BG313"/>
  <c r="BF313"/>
  <c r="T313"/>
  <c r="R313"/>
  <c r="P313"/>
  <c r="BI312"/>
  <c r="BH312"/>
  <c r="BG312"/>
  <c r="BF312"/>
  <c r="T312"/>
  <c r="R312"/>
  <c r="P312"/>
  <c r="BI310"/>
  <c r="BH310"/>
  <c r="BG310"/>
  <c r="BF310"/>
  <c r="T310"/>
  <c r="R310"/>
  <c r="P310"/>
  <c r="BI305"/>
  <c r="BH305"/>
  <c r="BG305"/>
  <c r="BF305"/>
  <c r="T305"/>
  <c r="R305"/>
  <c r="P305"/>
  <c r="BI303"/>
  <c r="BH303"/>
  <c r="BG303"/>
  <c r="BF303"/>
  <c r="T303"/>
  <c r="R303"/>
  <c r="P303"/>
  <c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91"/>
  <c r="BH291"/>
  <c r="BG291"/>
  <c r="BF291"/>
  <c r="T291"/>
  <c r="R291"/>
  <c r="P291"/>
  <c r="BI286"/>
  <c r="BH286"/>
  <c r="BG286"/>
  <c r="BF286"/>
  <c r="T286"/>
  <c r="R286"/>
  <c r="P286"/>
  <c r="BI281"/>
  <c r="BH281"/>
  <c r="BG281"/>
  <c r="BF281"/>
  <c r="T281"/>
  <c r="R281"/>
  <c r="P281"/>
  <c r="BI276"/>
  <c r="BH276"/>
  <c r="BG276"/>
  <c r="BF276"/>
  <c r="T276"/>
  <c r="R276"/>
  <c r="P276"/>
  <c r="BI268"/>
  <c r="BH268"/>
  <c r="BG268"/>
  <c r="BF268"/>
  <c r="T268"/>
  <c r="R268"/>
  <c r="P268"/>
  <c r="BI263"/>
  <c r="BH263"/>
  <c r="BG263"/>
  <c r="BF263"/>
  <c r="T263"/>
  <c r="R263"/>
  <c r="P263"/>
  <c r="BI258"/>
  <c r="BH258"/>
  <c r="BG258"/>
  <c r="BF258"/>
  <c r="T258"/>
  <c r="R258"/>
  <c r="P258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0"/>
  <c r="BH230"/>
  <c r="BG230"/>
  <c r="BF230"/>
  <c r="T230"/>
  <c r="R230"/>
  <c r="P230"/>
  <c r="BI222"/>
  <c r="BH222"/>
  <c r="BG222"/>
  <c r="BF222"/>
  <c r="T222"/>
  <c r="R222"/>
  <c r="P222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T208"/>
  <c r="R209"/>
  <c r="R208"/>
  <c r="P209"/>
  <c r="P208"/>
  <c r="BI202"/>
  <c r="BH202"/>
  <c r="BG202"/>
  <c r="BF202"/>
  <c r="T202"/>
  <c r="R202"/>
  <c r="P202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69"/>
  <c r="BH169"/>
  <c r="BG169"/>
  <c r="BF169"/>
  <c r="T169"/>
  <c r="R169"/>
  <c r="P169"/>
  <c r="BI162"/>
  <c r="BH162"/>
  <c r="BG162"/>
  <c r="BF162"/>
  <c r="T162"/>
  <c r="R162"/>
  <c r="P162"/>
  <c r="BI154"/>
  <c r="BH154"/>
  <c r="BG154"/>
  <c r="BF154"/>
  <c r="T154"/>
  <c r="R154"/>
  <c r="P154"/>
  <c r="BI147"/>
  <c r="BH147"/>
  <c r="BG147"/>
  <c r="BF147"/>
  <c r="T147"/>
  <c r="R147"/>
  <c r="P147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6"/>
  <c r="BH106"/>
  <c r="BG106"/>
  <c r="BF106"/>
  <c r="T106"/>
  <c r="R106"/>
  <c r="P106"/>
  <c r="BI102"/>
  <c r="BH102"/>
  <c r="BG102"/>
  <c r="BF102"/>
  <c r="T102"/>
  <c r="R102"/>
  <c r="P102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1" r="L50"/>
  <c r="AM50"/>
  <c r="AM49"/>
  <c r="L49"/>
  <c r="AM47"/>
  <c r="L47"/>
  <c r="L45"/>
  <c r="L44"/>
  <c i="2" r="J92"/>
  <c r="BK421"/>
  <c r="BK370"/>
  <c r="J313"/>
  <c r="J200"/>
  <c r="J96"/>
  <c r="J378"/>
  <c r="BK327"/>
  <c r="J312"/>
  <c r="BK268"/>
  <c r="J218"/>
  <c r="BK182"/>
  <c r="BK106"/>
  <c r="BK374"/>
  <c r="BK312"/>
  <c r="J281"/>
  <c r="J243"/>
  <c r="BK154"/>
  <c r="BK119"/>
  <c i="3" r="BK87"/>
  <c i="2" r="BK434"/>
  <c r="BK401"/>
  <c r="J339"/>
  <c r="BK297"/>
  <c r="J237"/>
  <c r="J180"/>
  <c r="J102"/>
  <c r="BK418"/>
  <c r="J359"/>
  <c r="J322"/>
  <c r="J202"/>
  <c r="J112"/>
  <c r="J399"/>
  <c r="J370"/>
  <c r="BK324"/>
  <c r="BK313"/>
  <c r="BK281"/>
  <c r="BK209"/>
  <c r="J154"/>
  <c r="BK427"/>
  <c r="BK364"/>
  <c r="BK303"/>
  <c r="BK251"/>
  <c r="BK202"/>
  <c r="BK141"/>
  <c i="3" r="J86"/>
  <c i="2" r="BK404"/>
  <c r="J381"/>
  <c r="J324"/>
  <c r="J299"/>
  <c r="BK263"/>
  <c r="J196"/>
  <c r="BK116"/>
  <c r="J331"/>
  <c r="J310"/>
  <c r="J209"/>
  <c r="J119"/>
  <c r="BK92"/>
  <c r="J355"/>
  <c r="BK176"/>
  <c r="BK430"/>
  <c r="J337"/>
  <c r="J305"/>
  <c r="BK247"/>
  <c i="3" r="BK86"/>
  <c i="2" r="J434"/>
  <c r="J393"/>
  <c r="BK334"/>
  <c r="BK230"/>
  <c r="J141"/>
  <c r="BK402"/>
  <c r="BK339"/>
  <c r="BK319"/>
  <c r="J291"/>
  <c r="BK196"/>
  <c r="J169"/>
  <c r="BK397"/>
  <c r="BK299"/>
  <c r="J258"/>
  <c r="J222"/>
  <c r="BK147"/>
  <c i="3" r="J85"/>
  <c i="2" r="BK403"/>
  <c r="J364"/>
  <c r="J321"/>
  <c r="J286"/>
  <c r="BK193"/>
  <c r="J430"/>
  <c r="J403"/>
  <c r="BK345"/>
  <c r="J240"/>
  <c r="J162"/>
  <c r="J106"/>
  <c r="J395"/>
  <c r="BK321"/>
  <c r="BK310"/>
  <c r="J247"/>
  <c r="J189"/>
  <c r="BK96"/>
  <c r="J401"/>
  <c r="BK286"/>
  <c r="BK240"/>
  <c r="J182"/>
  <c r="BK123"/>
  <c i="3" r="BK85"/>
  <c i="2" r="J402"/>
  <c r="J334"/>
  <c r="BK291"/>
  <c r="BK213"/>
  <c r="BK169"/>
  <c r="BK350"/>
  <c r="BK276"/>
  <c r="BK186"/>
  <c r="J108"/>
  <c r="J374"/>
  <c r="J320"/>
  <c r="BK413"/>
  <c r="J297"/>
  <c r="BK102"/>
  <c i="3" r="BK83"/>
  <c i="2" r="J123"/>
  <c r="J404"/>
  <c r="BK355"/>
  <c r="J300"/>
  <c r="J213"/>
  <c r="J116"/>
  <c r="J413"/>
  <c r="BK359"/>
  <c r="BK322"/>
  <c r="J303"/>
  <c r="BK243"/>
  <c r="J193"/>
  <c r="J147"/>
  <c r="J421"/>
  <c r="BK331"/>
  <c r="J268"/>
  <c r="BK237"/>
  <c r="J186"/>
  <c r="BK138"/>
  <c i="3" r="BK84"/>
  <c r="BK82"/>
  <c i="2" r="BK395"/>
  <c r="J327"/>
  <c r="J317"/>
  <c r="BK258"/>
  <c r="BK200"/>
  <c r="BK162"/>
  <c r="J427"/>
  <c r="BK381"/>
  <c r="BK305"/>
  <c r="BK218"/>
  <c r="J138"/>
  <c r="J418"/>
  <c r="J350"/>
  <c r="BK317"/>
  <c r="BK300"/>
  <c r="BK222"/>
  <c r="BK180"/>
  <c r="J135"/>
  <c r="BK378"/>
  <c r="J319"/>
  <c r="J276"/>
  <c r="J230"/>
  <c r="J176"/>
  <c r="BK108"/>
  <c i="3" r="J87"/>
  <c r="J82"/>
  <c i="2" r="BK399"/>
  <c r="J345"/>
  <c r="BK320"/>
  <c r="J251"/>
  <c r="BK189"/>
  <c i="1" r="AS54"/>
  <c i="2" r="J397"/>
  <c r="BK337"/>
  <c r="BK112"/>
  <c r="BK393"/>
  <c r="J263"/>
  <c r="BK135"/>
  <c i="3" r="J83"/>
  <c r="J84"/>
  <c i="2" l="1" r="P91"/>
  <c r="P212"/>
  <c r="T212"/>
  <c r="R221"/>
  <c r="P296"/>
  <c r="BK412"/>
  <c r="J412"/>
  <c r="J67"/>
  <c r="T412"/>
  <c r="T326"/>
  <c r="R426"/>
  <c i="3" r="P81"/>
  <c r="P80"/>
  <c i="1" r="AU56"/>
  <c i="2" r="R91"/>
  <c r="BK221"/>
  <c r="J221"/>
  <c r="J64"/>
  <c r="T221"/>
  <c r="T296"/>
  <c r="P412"/>
  <c r="P326"/>
  <c r="BK426"/>
  <c r="J426"/>
  <c r="J68"/>
  <c r="T426"/>
  <c i="3" r="BK81"/>
  <c r="BK80"/>
  <c r="J80"/>
  <c r="J59"/>
  <c r="R81"/>
  <c r="R80"/>
  <c i="2" r="BK91"/>
  <c r="T91"/>
  <c r="BK212"/>
  <c r="J212"/>
  <c r="J63"/>
  <c r="R212"/>
  <c r="P221"/>
  <c r="BK296"/>
  <c r="J296"/>
  <c r="J65"/>
  <c r="R296"/>
  <c r="R412"/>
  <c r="R326"/>
  <c r="P426"/>
  <c i="3" r="T81"/>
  <c r="T80"/>
  <c i="2" r="BK208"/>
  <c r="J208"/>
  <c r="J62"/>
  <c r="BK326"/>
  <c r="J326"/>
  <c r="J66"/>
  <c r="BK433"/>
  <c r="J433"/>
  <c r="J69"/>
  <c r="J91"/>
  <c r="J61"/>
  <c i="3" r="E48"/>
  <c r="J52"/>
  <c r="F55"/>
  <c r="BE86"/>
  <c r="BE82"/>
  <c r="BE83"/>
  <c r="BE84"/>
  <c r="BE85"/>
  <c r="BE87"/>
  <c i="2" r="E48"/>
  <c r="BE92"/>
  <c r="BE96"/>
  <c r="BE112"/>
  <c r="BE154"/>
  <c r="BE162"/>
  <c r="BE186"/>
  <c r="BE196"/>
  <c r="BE213"/>
  <c r="BE222"/>
  <c r="BE305"/>
  <c r="BE320"/>
  <c r="BE321"/>
  <c r="BE345"/>
  <c r="BE355"/>
  <c r="BE364"/>
  <c r="BE399"/>
  <c r="BE404"/>
  <c r="BE430"/>
  <c r="F55"/>
  <c r="BE116"/>
  <c r="BE119"/>
  <c r="BE123"/>
  <c r="BE138"/>
  <c r="BE200"/>
  <c r="BE251"/>
  <c r="BE258"/>
  <c r="BE297"/>
  <c r="BE299"/>
  <c r="BE303"/>
  <c r="BE322"/>
  <c r="BE331"/>
  <c r="BE370"/>
  <c r="BE374"/>
  <c r="BE378"/>
  <c r="BE401"/>
  <c r="BE421"/>
  <c r="BE427"/>
  <c r="BE108"/>
  <c r="BE176"/>
  <c r="BE180"/>
  <c r="BE189"/>
  <c r="BE193"/>
  <c r="BE243"/>
  <c r="BE247"/>
  <c r="BE263"/>
  <c r="BE281"/>
  <c r="BE286"/>
  <c r="BE291"/>
  <c r="BE313"/>
  <c r="BE317"/>
  <c r="BE319"/>
  <c r="BE324"/>
  <c r="BE337"/>
  <c r="BE359"/>
  <c r="BE393"/>
  <c r="BE395"/>
  <c r="BE397"/>
  <c r="BE402"/>
  <c r="BE413"/>
  <c r="J52"/>
  <c r="BE102"/>
  <c r="BE106"/>
  <c r="BE135"/>
  <c r="BE141"/>
  <c r="BE147"/>
  <c r="BE169"/>
  <c r="BE182"/>
  <c r="BE202"/>
  <c r="BE209"/>
  <c r="BE218"/>
  <c r="BE230"/>
  <c r="BE237"/>
  <c r="BE240"/>
  <c r="BE268"/>
  <c r="BE276"/>
  <c r="BE300"/>
  <c r="BE310"/>
  <c r="BE312"/>
  <c r="BE327"/>
  <c r="BE334"/>
  <c r="BE339"/>
  <c r="BE350"/>
  <c r="BE381"/>
  <c r="BE403"/>
  <c r="BE418"/>
  <c r="BE434"/>
  <c r="J34"/>
  <c i="1" r="AW55"/>
  <c i="2" r="F34"/>
  <c i="1" r="BA55"/>
  <c i="2" r="F35"/>
  <c i="1" r="BB55"/>
  <c i="2" r="F36"/>
  <c i="1" r="BC55"/>
  <c i="3" r="F34"/>
  <c i="1" r="BA56"/>
  <c i="3" r="F36"/>
  <c i="1" r="BC56"/>
  <c i="3" r="F35"/>
  <c i="1" r="BB56"/>
  <c i="3" r="F37"/>
  <c i="1" r="BD56"/>
  <c i="3" r="J34"/>
  <c i="1" r="AW56"/>
  <c i="2" r="F37"/>
  <c i="1" r="BD55"/>
  <c i="2" l="1" r="BK90"/>
  <c r="BK89"/>
  <c r="J89"/>
  <c r="T90"/>
  <c r="T89"/>
  <c r="R90"/>
  <c r="R89"/>
  <c r="P90"/>
  <c r="P89"/>
  <c i="1" r="AU55"/>
  <c i="3" r="J81"/>
  <c r="J60"/>
  <c i="1" r="BD54"/>
  <c r="W33"/>
  <c i="2" r="J33"/>
  <c i="1" r="AV55"/>
  <c r="AT55"/>
  <c i="3" r="F33"/>
  <c i="1" r="AZ56"/>
  <c i="3" r="J30"/>
  <c i="1" r="AG56"/>
  <c r="BC54"/>
  <c r="AY54"/>
  <c i="2" r="J30"/>
  <c i="1" r="AG55"/>
  <c r="BA54"/>
  <c r="AW54"/>
  <c r="AK30"/>
  <c i="3" r="J33"/>
  <c i="1" r="AV56"/>
  <c r="AT56"/>
  <c r="BB54"/>
  <c r="AX54"/>
  <c i="2" r="F33"/>
  <c i="1" r="AZ55"/>
  <c r="AU54"/>
  <c i="2" l="1" r="J90"/>
  <c r="J60"/>
  <c r="J59"/>
  <c i="3" r="J39"/>
  <c i="2" r="J39"/>
  <c i="1" r="AN56"/>
  <c r="AN55"/>
  <c r="AG54"/>
  <c r="AK26"/>
  <c r="W30"/>
  <c r="W31"/>
  <c r="W32"/>
  <c r="AZ54"/>
  <c r="AV54"/>
  <c r="AK29"/>
  <c r="AK35"/>
  <c l="1"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<sst xmlns="http://schemas.openxmlformats.org/spreadsheetml/2006/main">
  <si>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</si>
  <si>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</si>
  <si>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</si>
  <si>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</si>
  <si>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</si>
  <si>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{aeafd700-4246-4bbc-a6ca-58575fbf50fd}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</si>
  <si>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</si>
  <si>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</si>
  <si>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</si>
  <si>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</si>
  <si>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</si>
  <si>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</si>
  <si>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</si>
  <si>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</si>
  <si>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004/2024_1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</si>
  <si>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</si>
  <si>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</si>
  <si>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ulice Cihlářská a U Jatek, Kolín</t>
  </si>
  <si>
    <t>KSO:</t>
  </si>
  <si>
    <t/>
  </si>
  <si>
    <t>CC-CZ:</t>
  </si>
  <si>
    <t>Místo:</t>
  </si>
  <si>
    <t>Cihlářská</t>
  </si>
  <si>
    <t>Datum:</t>
  </si>
  <si>
    <t>4. 9. 2024</t>
  </si>
  <si>
    <t>Zadavatel:</t>
  </si>
  <si>
    <t>IČ:</t>
  </si>
  <si>
    <t>00235440</t>
  </si>
  <si>
    <t>Město Kolín</t>
  </si>
  <si>
    <t>DIČ:</t>
  </si>
  <si>
    <t>CZ00235440</t>
  </si>
  <si>
    <t>Uchazeč:</t>
  </si>
  <si>
    <t>Vyplň údaj</t>
  </si>
  <si>
    <t>Projektant:</t>
  </si>
  <si>
    <t>01873687</t>
  </si>
  <si>
    <t>DI PROJEKT s.r.o.</t>
  </si>
  <si>
    <t>CZ01873687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</si>
  <si>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</si>
  <si>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</si>
  <si>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</si>
  <si>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</si>
  <si>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</si>
  <si>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</si>
  <si>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</si>
  <si>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</si>
  <si>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</si>
  <si>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</si>
  <si>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</si>
  <si>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</si>
  <si>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</si>
  <si>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</si>
  <si>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</si>
  <si>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</si>
  <si>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</si>
  <si>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</si>
  <si>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</si>
  <si>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</si>
  <si>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</si>
  <si>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</si>
  <si>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</si>
  <si>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</si>
  <si>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</si>
  <si>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</si>
  <si>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</si>
  <si>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</si>
  <si>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</si>
  <si>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</si>
  <si>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</si>
  <si>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</si>
  <si>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</si>
  <si>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</si>
  <si>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</si>
  <si>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</si>
  <si>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</si>
  <si>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</si>
  <si>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</si>
  <si>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</si>
  <si>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</si>
  <si>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</si>
  <si>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</si>
  <si>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004/2024_11</t>
  </si>
  <si>
    <t>ul. Cihlářská</t>
  </si>
  <si>
    <t>STA</t>
  </si>
  <si>
    <t>1</t>
  </si>
  <si>
    <t>{a53ec20a-cd32-44b3-8020-3126998cc1b3}</t>
  </si>
  <si>
    <t>2</t>
  </si>
  <si>
    <t>004/2024_12</t>
  </si>
  <si>
    <t>Vedlejší rozpočtové náklady</t>
  </si>
  <si>
    <t>{5f2eb323-c4c6-416e-a0ab-628b1f757829}</t>
  </si>
  <si>
    <t>KRYCÍ LIST SOUPISU PRACÍ</t>
  </si>
  <si>
    <t>Objekt:</t>
  </si>
  <si>
    <t>004/2024_11 - ul. Cihlářská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</si>
  <si>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</si>
  <si>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</si>
  <si>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</si>
  <si>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</si>
  <si>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</si>
  <si>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</si>
  <si>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</si>
  <si>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</si>
  <si>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</si>
  <si>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</si>
  <si>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</si>
  <si>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99 - Přesuny hmot a sutí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</si>
  <si>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</si>
  <si>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</si>
  <si>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</si>
  <si>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</si>
  <si>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</si>
  <si>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</si>
  <si>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</si>
  <si>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</si>
  <si>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</si>
  <si>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</si>
  <si>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</si>
  <si>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</si>
  <si>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</si>
  <si>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</si>
  <si>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</si>
  <si>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</si>
  <si>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</si>
  <si>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</si>
  <si>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</si>
  <si>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</si>
  <si>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</si>
  <si>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tl. do 100 mm, v jakékoliv ploše</t>
  </si>
  <si>
    <t>m2</t>
  </si>
  <si>
    <t>CS ÚRS 2024 02</t>
  </si>
  <si>
    <t>4</t>
  </si>
  <si>
    <t>-582538963</t>
  </si>
  <si>
    <t>Online PSC</t>
  </si>
  <si>
    <t>https://podminky.urs.cz/item/CS_URS_2024_02/111301111</t>
  </si>
  <si>
    <t>VV</t>
  </si>
  <si>
    <t>"dle přílohy D.1.1.1.2 Situace pozemní komunikace"</t>
  </si>
  <si>
    <t>"sejmutí travního drnu"9+55+9+53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</si>
  <si>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</si>
  <si>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</si>
  <si>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1410731415</t>
  </si>
  <si>
    <t>https://podminky.urs.cz/item/CS_URS_2024_02/113106123</t>
  </si>
  <si>
    <t>"zámková dlažba"68+19+59</t>
  </si>
  <si>
    <t>"předláždění stávajícího chodníku"58</t>
  </si>
  <si>
    <t>Součet</t>
  </si>
  <si>
    <t>3</t>
  </si>
  <si>
    <t>113106161</t>
  </si>
  <si>
    <t>Rozebrání dlažeb vozovek a ploch s přemístěním hmot na skládku na vzdálenost do 3 m nebo s naložením na dopravní prostředek, s jakoukoliv výplní spár ručně z drobných kostek nebo odseků s ložem z kameniva</t>
  </si>
  <si>
    <t>236883188</t>
  </si>
  <si>
    <t>https://podminky.urs.cz/item/CS_URS_2024_02/113106161</t>
  </si>
  <si>
    <t>"žulová dlažba 8/11"4+2</t>
  </si>
  <si>
    <t>113107141</t>
  </si>
  <si>
    <t>Odstranění podkladů nebo krytů ručně s přemístěním hmot na skládku na vzdálenost do 3 m nebo s naložením na dopravní prostředek živičných, o tl. vrstvy do 50 mm</t>
  </si>
  <si>
    <t>-278825699</t>
  </si>
  <si>
    <t>https://podminky.urs.cz/item/CS_URS_2024_02/113107141</t>
  </si>
  <si>
    <t>5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</si>
  <si>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</si>
  <si>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</si>
  <si>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-882993389</t>
  </si>
  <si>
    <t>https://podminky.urs.cz/item/CS_URS_2024_02/113107242</t>
  </si>
  <si>
    <t>"penetrační makadam"418</t>
  </si>
  <si>
    <t>6</t>
  </si>
  <si>
    <t>113107330</t>
  </si>
  <si>
    <t>Odstranění podkladů nebo krytů strojně plochy jednotlivě do 50 m2 s přemístěním hmot na skládku na vzdálenost do 3 m nebo s naložením na dopravní prostředek z betonu prostého, o tl. vrstvy do 100 mm</t>
  </si>
  <si>
    <t>-1549636162</t>
  </si>
  <si>
    <t>https://podminky.urs.cz/item/CS_URS_2024_02/113107330</t>
  </si>
  <si>
    <t>"betonový kryt"1+13</t>
  </si>
  <si>
    <t>7</t>
  </si>
  <si>
    <t>113201111</t>
  </si>
  <si>
    <t>Vytrhání obrub s vybouráním lože, s přemístěním hmot na skládku na vzdálenost do 3 m nebo s naložením na dopravní prostředek chodníkových ležatých</t>
  </si>
  <si>
    <t>m</t>
  </si>
  <si>
    <t>-1269540854</t>
  </si>
  <si>
    <t>https://podminky.urs.cz/item/CS_URS_2024_02/113201111</t>
  </si>
  <si>
    <t>"vytrhání vodících proužků"15</t>
  </si>
  <si>
    <t>8</t>
  </si>
  <si>
    <t>113202111</t>
  </si>
  <si>
    <t>Vytrhání obrub s vybouráním lože, s přemístěním hmot na skládku na vzdálenost do 3 m nebo s naložením na dopravní prostředek z krajníků nebo obrubníků stojatých</t>
  </si>
  <si>
    <t>1499569966</t>
  </si>
  <si>
    <t>https://podminky.urs.cz/item/CS_URS_2024_02/113202111</t>
  </si>
  <si>
    <t>"obrubníky betonové"15+3+3+6+3+7+7+10+11</t>
  </si>
  <si>
    <t>9</t>
  </si>
  <si>
    <t>122251104</t>
  </si>
  <si>
    <t>Odkopávky a prokopávky nezapažené strojně v hornině třídy těžitelnosti I skupiny 3 přes 100 do 500 m3</t>
  </si>
  <si>
    <t>m3</t>
  </si>
  <si>
    <t>1375100252</t>
  </si>
  <si>
    <t>https://podminky.urs.cz/item/CS_URS_2024_02/122251104</t>
  </si>
  <si>
    <t>"odstranění stávající konstrukce vozovky"(512+5+10+3+16+42+24+16)*0,39</t>
  </si>
  <si>
    <t>"výkop pro konstrukci vjezdů"(6+21+7+12+26+27+24+8+20+21+21+22+19+8+16)*0,32</t>
  </si>
  <si>
    <t>"odstranění konstrukce chodníků"70*0,2</t>
  </si>
  <si>
    <t>Mezisoučet</t>
  </si>
  <si>
    <t>"sanace vozovky"628*0,4</t>
  </si>
  <si>
    <t>"sanace vjezdů"258*0,15</t>
  </si>
  <si>
    <t>"sanace chodníků"70*0,15</t>
  </si>
  <si>
    <t>10</t>
  </si>
  <si>
    <t>129001101</t>
  </si>
  <si>
    <t>Příplatek k cenám vykopávek za ztížení vykopávky v blízkosti podzemního vedení nebo výbušnin v horninách jakékoliv třídy</t>
  </si>
  <si>
    <t>1482502542</t>
  </si>
  <si>
    <t>https://podminky.urs.cz/item/CS_URS_2024_02/129001101</t>
  </si>
  <si>
    <t>190*0,5*0,5</t>
  </si>
  <si>
    <t>11</t>
  </si>
  <si>
    <t>131251100</t>
  </si>
  <si>
    <t>Hloubení nezapažených jam a zářezů strojně s urovnáním dna do předepsaného profilu a spádu v hornině třídy těžitelnosti I skupiny 3 do 20 m3</t>
  </si>
  <si>
    <t>2137355158</t>
  </si>
  <si>
    <t>https://podminky.urs.cz/item/CS_URS_2024_02/131251100</t>
  </si>
  <si>
    <t>"výkop pro UV"1*1*1,5</t>
  </si>
  <si>
    <t>132254102</t>
  </si>
  <si>
    <t>Hloubení zapažených rýh šířky do 800 mm strojně s urovnáním dna do předepsaného profilu a spádu v hornině třídy těžitelnosti I skupiny 3 přes 20 do 50 m3</t>
  </si>
  <si>
    <t>-1553401130</t>
  </si>
  <si>
    <t>https://podminky.urs.cz/item/CS_URS_2024_02/132254102</t>
  </si>
  <si>
    <t>"hloubení rýhy pro drenáž"140*0,5*0,4</t>
  </si>
  <si>
    <t>"hloubení rýhy pro přípojky"(6,5+3+3,5+7,5+3,5+3+4,5)*0,75*2</t>
  </si>
  <si>
    <t>13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</si>
  <si>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</si>
  <si>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</si>
  <si>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1234347404</t>
  </si>
  <si>
    <t>https://podminky.urs.cz/item/CS_URS_2024_02/162751117</t>
  </si>
  <si>
    <t>"odkopávky"341,48</t>
  </si>
  <si>
    <t>"sanace"300,400</t>
  </si>
  <si>
    <t>"rýhy"75,25</t>
  </si>
  <si>
    <t>"jámy"1,5</t>
  </si>
  <si>
    <t>14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</si>
  <si>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</si>
  <si>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</si>
  <si>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2128106342</t>
  </si>
  <si>
    <t>https://podminky.urs.cz/item/CS_URS_2024_02/162751119</t>
  </si>
  <si>
    <t>"na skládku do 12km"</t>
  </si>
  <si>
    <t>"odkopávky"341,48*2</t>
  </si>
  <si>
    <t>"sanace"300,400*2</t>
  </si>
  <si>
    <t>"rýhy"75,25*2</t>
  </si>
  <si>
    <t>"jámy"1,5*2</t>
  </si>
  <si>
    <t>15</t>
  </si>
  <si>
    <t>171201231</t>
  </si>
  <si>
    <t>Poplatek za uložení stavebního odpadu na recyklační skládce (skládkovné) zeminy a kamení zatříděného do Katalogu odpadů pod kódem 17 05 04</t>
  </si>
  <si>
    <t>t</t>
  </si>
  <si>
    <t>-1543180857</t>
  </si>
  <si>
    <t>https://podminky.urs.cz/item/CS_URS_2024_02/171201231</t>
  </si>
  <si>
    <t>"odkopávky"341,48*1,8</t>
  </si>
  <si>
    <t>"sanace"300,400*1,8</t>
  </si>
  <si>
    <t>"rýhy"75,25*1,8</t>
  </si>
  <si>
    <t>"jámy"1,5*1,8</t>
  </si>
  <si>
    <t>16</t>
  </si>
  <si>
    <t>171251201</t>
  </si>
  <si>
    <t>Uložení sypaniny na skládky nebo meziskládky bez hutnění s upravením uložené sypaniny do předepsaného tvaru</t>
  </si>
  <si>
    <t>594562109</t>
  </si>
  <si>
    <t>https://podminky.urs.cz/item/CS_URS_2024_02/171251201</t>
  </si>
  <si>
    <t>17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</si>
  <si>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</si>
  <si>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</si>
  <si>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671972270</t>
  </si>
  <si>
    <t>https://podminky.urs.cz/item/CS_URS_2024_02/175151101</t>
  </si>
  <si>
    <t>"dle přílohy D.1.1.1.2 Situace pozemní komunikace a D.1.1.1.4 Vzorové příčné řezy"</t>
  </si>
  <si>
    <t>"obsyp přípojek"1,483*31,5</t>
  </si>
  <si>
    <t>18</t>
  </si>
  <si>
    <t>M</t>
  </si>
  <si>
    <t>58331200</t>
  </si>
  <si>
    <t>štěrkopísek netříděný</t>
  </si>
  <si>
    <t>482515280</t>
  </si>
  <si>
    <t>46,715*1,8</t>
  </si>
  <si>
    <t>19</t>
  </si>
  <si>
    <t>175151201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</si>
  <si>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</si>
  <si>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-1060714410</t>
  </si>
  <si>
    <t>https://podminky.urs.cz/item/CS_URS_2024_02/175151201</t>
  </si>
  <si>
    <t>"obsyp UV"1*1*1,5-0,5</t>
  </si>
  <si>
    <t>20</t>
  </si>
  <si>
    <t>58343930</t>
  </si>
  <si>
    <t>kamenivo drcené hrubé frakce 16/32</t>
  </si>
  <si>
    <t>706215172</t>
  </si>
  <si>
    <t>"obsyp"1*1,8</t>
  </si>
  <si>
    <t>181351003</t>
  </si>
  <si>
    <t>Rozprostření a urovnání ornice v rovině nebo ve svahu sklonu do 1:5 strojně při souvislé ploše do 100 m2, tl. vrstvy do 200 mm</t>
  </si>
  <si>
    <t>1800769743</t>
  </si>
  <si>
    <t>https://podminky.urs.cz/item/CS_URS_2024_02/181351003</t>
  </si>
  <si>
    <t>"ohumusování"734</t>
  </si>
  <si>
    <t>22</t>
  </si>
  <si>
    <t>10364101</t>
  </si>
  <si>
    <t>zemina pro terénní úpravy - ornice</t>
  </si>
  <si>
    <t>1607626182</t>
  </si>
  <si>
    <t>"ohumusování"734*0,1*1,8</t>
  </si>
  <si>
    <t>23</t>
  </si>
  <si>
    <t>181411131</t>
  </si>
  <si>
    <t>Založení trávníku na půdě předem připravené plochy do 1000 m2 výsevem včetně utažení parkového v rovině nebo na svahu do 1:5</t>
  </si>
  <si>
    <t>1056596252</t>
  </si>
  <si>
    <t>https://podminky.urs.cz/item/CS_URS_2024_02/181411131</t>
  </si>
  <si>
    <t>"osetí"734</t>
  </si>
  <si>
    <t>24</t>
  </si>
  <si>
    <t>00572410</t>
  </si>
  <si>
    <t>osivo směs travní parková</t>
  </si>
  <si>
    <t>kg</t>
  </si>
  <si>
    <t>-1115472125</t>
  </si>
  <si>
    <t>734*0,05*1,2</t>
  </si>
  <si>
    <t>25</t>
  </si>
  <si>
    <t>181951112</t>
  </si>
  <si>
    <t>Úprava pláně vyrovnáním výškových rozdílů strojně v hornině třídy těžitelnosti I, skupiny 1 až 3 se zhutněním</t>
  </si>
  <si>
    <t>-679975003</t>
  </si>
  <si>
    <t>https://podminky.urs.cz/item/CS_URS_2024_02/181951112</t>
  </si>
  <si>
    <t>"chodník"66+4</t>
  </si>
  <si>
    <t>"vjezdy"34+24+258</t>
  </si>
  <si>
    <t>"vozovka"628</t>
  </si>
  <si>
    <t>Zakládání</t>
  </si>
  <si>
    <t>26</t>
  </si>
  <si>
    <t>212752112</t>
  </si>
  <si>
    <t>Trativody z drenážních trubek pro liniové stavby a komunikace se zřízením štěrkového lože pod trubky a s jejich obsypem v otevřeném výkopu trubka korugovaná sendvičová PE-HD SN 4 perforace 220° DN 150</t>
  </si>
  <si>
    <t>470694231</t>
  </si>
  <si>
    <t>https://podminky.urs.cz/item/CS_URS_2024_02/212752112</t>
  </si>
  <si>
    <t>"podélná drenáž"140</t>
  </si>
  <si>
    <t>Vodorovné konstrukce</t>
  </si>
  <si>
    <t>27</t>
  </si>
  <si>
    <t>451573111</t>
  </si>
  <si>
    <t>Lože pod potrubí, stoky a drobné objekty v otevřeném výkopu z písku a štěrkopísku do 63 mm</t>
  </si>
  <si>
    <t>1747683965</t>
  </si>
  <si>
    <t>https://podminky.urs.cz/item/CS_URS_2024_02/451573111</t>
  </si>
  <si>
    <t>"lože pro přípojky UV"31,5*0,75*0,05</t>
  </si>
  <si>
    <t>28</t>
  </si>
  <si>
    <t>452311151</t>
  </si>
  <si>
    <t>Podkladní a zajišťovací konstrukce z betonu prostého v otevřeném výkopu bez zvýšených nároků na prostředí desky pod potrubí, stoky a drobné objekty z betonu tř. C 20/25</t>
  </si>
  <si>
    <t>987383</t>
  </si>
  <si>
    <t>https://podminky.urs.cz/item/CS_URS_2024_02/452311151</t>
  </si>
  <si>
    <t>" podkladní beton UV a šachty"(1*1*0,1)</t>
  </si>
  <si>
    <t>Komunikace pozemní</t>
  </si>
  <si>
    <t>29</t>
  </si>
  <si>
    <t>564851111</t>
  </si>
  <si>
    <t>Podklad ze štěrkodrti ŠD s rozprostřením a zhutněním plochy přes 100 m2, po zhutnění tl. 150 mm</t>
  </si>
  <si>
    <t>-819821046</t>
  </si>
  <si>
    <t>https://podminky.urs.cz/item/CS_URS_2024_02/564851111</t>
  </si>
  <si>
    <t>"sanace chodníku 0/63"70</t>
  </si>
  <si>
    <t>"sanace vjezdy 0/63"258</t>
  </si>
  <si>
    <t>"ochranná vrstva vjezdy"258</t>
  </si>
  <si>
    <t>"podkladní vrstva vjezdy"258</t>
  </si>
  <si>
    <t>30</t>
  </si>
  <si>
    <t>564861111</t>
  </si>
  <si>
    <t>Podklad ze štěrkodrti ŠD s rozprostřením a zhutněním plochy přes 100 m2, po zhutnění tl. 200 mm</t>
  </si>
  <si>
    <t>1281662730</t>
  </si>
  <si>
    <t>https://podminky.urs.cz/item/CS_URS_2024_02/564861111</t>
  </si>
  <si>
    <t>"sanace vozovky 0/63"628*2</t>
  </si>
  <si>
    <t>"ochranná vrstva vozovka 0/32"628</t>
  </si>
  <si>
    <t>"ochranná vrstva chodník 0/32"70</t>
  </si>
  <si>
    <t>31</t>
  </si>
  <si>
    <t>567122111</t>
  </si>
  <si>
    <t>Podklad ze směsi stmelené cementem SC bez dilatačních spár, s rozprostřením a zhutněním SC C 8/10 (KSC I), po zhutnění tl. 120 mm</t>
  </si>
  <si>
    <t>-1856161992</t>
  </si>
  <si>
    <t>https://podminky.urs.cz/item/CS_URS_2024_02/567122111</t>
  </si>
  <si>
    <t>"sanace nad plynovodem"67*1</t>
  </si>
  <si>
    <t>32</t>
  </si>
  <si>
    <t>567132112</t>
  </si>
  <si>
    <t>Podklad ze směsi stmelené cementem SC bez dilatačních spár, s rozprostřením a zhutněním SC C 8/10 (KSC I), po zhutnění tl. 170 mm</t>
  </si>
  <si>
    <t>-1896573205</t>
  </si>
  <si>
    <t>https://podminky.urs.cz/item/CS_URS_2024_02/567132112</t>
  </si>
  <si>
    <t>"podkladní vrstva vozovky"586</t>
  </si>
  <si>
    <t>33</t>
  </si>
  <si>
    <t>573211109</t>
  </si>
  <si>
    <t>Postřik spojovací PS bez posypu kamenivem z asfaltu silničního, v množství 0,50 kg/m2</t>
  </si>
  <si>
    <t>-1680700643</t>
  </si>
  <si>
    <t>https://podminky.urs.cz/item/CS_URS_2024_02/573211109</t>
  </si>
  <si>
    <t>"spojovací postřik"8</t>
  </si>
  <si>
    <t>34</t>
  </si>
  <si>
    <t>577134141</t>
  </si>
  <si>
    <t>Asfaltový beton vrstva obrusná ACO 11 (ABS) s rozprostřením a se zhutněním z modifikovaného asfaltu v pruhu šířky přes 3 m, po zhutnění tl. 40 mm</t>
  </si>
  <si>
    <t>267281106</t>
  </si>
  <si>
    <t>https://podminky.urs.cz/item/CS_URS_2024_02/577134141</t>
  </si>
  <si>
    <t>"obrusná vrstva"8</t>
  </si>
  <si>
    <t>35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</si>
  <si>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</si>
  <si>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</si>
  <si>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373451800</t>
  </si>
  <si>
    <t>https://podminky.urs.cz/item/CS_URS_2024_02/596211112</t>
  </si>
  <si>
    <t>"chodník 10/20 šedá ROVNÁ HRANA"66</t>
  </si>
  <si>
    <t>"reliéfní 10/20 bílá"2+2+1</t>
  </si>
  <si>
    <t>"předláždění stávající dlažby"58</t>
  </si>
  <si>
    <t>36</t>
  </si>
  <si>
    <t>59245018</t>
  </si>
  <si>
    <t>dlažba skladebná betonová 200x100mm tl 60mm přírodní</t>
  </si>
  <si>
    <t>1063768838</t>
  </si>
  <si>
    <t>66*1,02</t>
  </si>
  <si>
    <t>37</t>
  </si>
  <si>
    <t>59245006</t>
  </si>
  <si>
    <t>dlažba pro nevidomé betonová 200x100mm tl 60mm barevná</t>
  </si>
  <si>
    <t>-26475994</t>
  </si>
  <si>
    <t>5*1,02</t>
  </si>
  <si>
    <t>38</t>
  </si>
  <si>
    <t>596212211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</si>
  <si>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</si>
  <si>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565994221</t>
  </si>
  <si>
    <t>https://podminky.urs.cz/item/CS_URS_2024_02/596212211</t>
  </si>
  <si>
    <t>"vozovka 20/20 šedá ROVNÁ HRANA"528</t>
  </si>
  <si>
    <t>"vjezdy 20/20 antracit ROVNÁ HRANA"258</t>
  </si>
  <si>
    <t>"chodníkový přejezd 20/10 šedá ROVNÁ HRANA"34</t>
  </si>
  <si>
    <t>"reliéfní 20/10 bílý"24</t>
  </si>
  <si>
    <t>39</t>
  </si>
  <si>
    <t>59245030</t>
  </si>
  <si>
    <t>dlažba skladebná betonová 200x200mm tl 80mm přírodní</t>
  </si>
  <si>
    <t>1808499197</t>
  </si>
  <si>
    <t>528*1,02</t>
  </si>
  <si>
    <t>538,56*1,03 'Přepočtené koeficientem množství</t>
  </si>
  <si>
    <t>40</t>
  </si>
  <si>
    <t>59245004</t>
  </si>
  <si>
    <t>dlažba skladebná betonová 200x200mm tl 80mm barevná</t>
  </si>
  <si>
    <t>-474441249</t>
  </si>
  <si>
    <t>258*1,02</t>
  </si>
  <si>
    <t>263,16*1,03 'Přepočtené koeficientem množství</t>
  </si>
  <si>
    <t>41</t>
  </si>
  <si>
    <t>59245020</t>
  </si>
  <si>
    <t>dlažba skladebná betonová 200x100mm tl 80mm přírodní</t>
  </si>
  <si>
    <t>2119099692</t>
  </si>
  <si>
    <t>34*1,02</t>
  </si>
  <si>
    <t>34,68*1,03 'Přepočtené koeficientem množství</t>
  </si>
  <si>
    <t>42</t>
  </si>
  <si>
    <t>59245226</t>
  </si>
  <si>
    <t>dlažba pro nevidomé betonová 200x100mm tl 80mm barevná</t>
  </si>
  <si>
    <t>-546260574</t>
  </si>
  <si>
    <t>24*1,02</t>
  </si>
  <si>
    <t>24,48*1,03 'Přepočtené koeficientem množství</t>
  </si>
  <si>
    <t>Trubní vedení</t>
  </si>
  <si>
    <t>43</t>
  </si>
  <si>
    <t>871251111</t>
  </si>
  <si>
    <t>Montáž potrubí z plastických hmot v otevřeném výkopu, z tlakových trubek z tvrdého PVC těsněných gumovým kroužkem vnějšího průměru 110 mm</t>
  </si>
  <si>
    <t>-1096533166</t>
  </si>
  <si>
    <t>"montáž půlených chrániček"190</t>
  </si>
  <si>
    <t>44</t>
  </si>
  <si>
    <t>345751310</t>
  </si>
  <si>
    <t>kabelové nosné systémy žlaby kabelové materiál recyklovaný PVC materiál recyklovaný PVC kabelový žlab (100x100) žlab s víkem</t>
  </si>
  <si>
    <t>403407744</t>
  </si>
  <si>
    <t>45</t>
  </si>
  <si>
    <t>871310320</t>
  </si>
  <si>
    <t>Montáž kanalizačního potrubí z polypropylenu PP hladkého plnostěnného SN 12 DN 150</t>
  </si>
  <si>
    <t>2007427436</t>
  </si>
  <si>
    <t>https://podminky.urs.cz/item/CS_URS_2024_02/871310320</t>
  </si>
  <si>
    <t>"přípojky"31,5</t>
  </si>
  <si>
    <t>46</t>
  </si>
  <si>
    <t>28617025</t>
  </si>
  <si>
    <t>trubka kanalizační PP plnostěnná třívrstvá DN 150x1000mm SN12</t>
  </si>
  <si>
    <t>544423478</t>
  </si>
  <si>
    <t>31,5*1,015 'Přepočtené koeficientem množství</t>
  </si>
  <si>
    <t>47</t>
  </si>
  <si>
    <t>877355211</t>
  </si>
  <si>
    <t>Montáž tvarovek na kanalizačním plastovém potrubí z PP nebo PVC-U hladkého plnostěnného kolen, víček nebo hrdlových uzávěrů DN 200</t>
  </si>
  <si>
    <t>kus</t>
  </si>
  <si>
    <t>-22576076</t>
  </si>
  <si>
    <t>https://podminky.urs.cz/item/CS_URS_2024_02/877355211</t>
  </si>
  <si>
    <t>"napojení vpustí a žlabů"18</t>
  </si>
  <si>
    <t>"zápachové uzávěrky"7</t>
  </si>
  <si>
    <t>48</t>
  </si>
  <si>
    <t>R2</t>
  </si>
  <si>
    <t>Tvarovky PVC SN8 k napojení ul. vpustí</t>
  </si>
  <si>
    <t>128885863</t>
  </si>
  <si>
    <t>"dle montáže tvarovek"18</t>
  </si>
  <si>
    <t>49</t>
  </si>
  <si>
    <t>09092024R</t>
  </si>
  <si>
    <t>Zápachová uzávěrka DN150</t>
  </si>
  <si>
    <t>-410954519</t>
  </si>
  <si>
    <t>50</t>
  </si>
  <si>
    <t>890211811</t>
  </si>
  <si>
    <t>Bourání šachet a jímek ručně velikosti obestavěného prostoru do 1,5 m3 z prostého betonu</t>
  </si>
  <si>
    <t>1754055771</t>
  </si>
  <si>
    <t>https://podminky.urs.cz/item/CS_URS_2024_02/890211811</t>
  </si>
  <si>
    <t>"bourání UV"1*0,75</t>
  </si>
  <si>
    <t>51</t>
  </si>
  <si>
    <t>895941367</t>
  </si>
  <si>
    <t>Osazení vpusti uliční z betonových dílců DN 500 skruž průběžná se zápachovou uzávěrkou</t>
  </si>
  <si>
    <t>-510855084</t>
  </si>
  <si>
    <t>https://podminky.urs.cz/item/CS_URS_2024_02/895941367</t>
  </si>
  <si>
    <t>52</t>
  </si>
  <si>
    <t>R3</t>
  </si>
  <si>
    <t>Litinová mříž 500x500 tř. D400 + rám + kalový koš</t>
  </si>
  <si>
    <t>kompl</t>
  </si>
  <si>
    <t>-1163462160</t>
  </si>
  <si>
    <t>53</t>
  </si>
  <si>
    <t>R5</t>
  </si>
  <si>
    <t>Kompletní betonové dílce uliční vpusti</t>
  </si>
  <si>
    <t>490198701</t>
  </si>
  <si>
    <t>54</t>
  </si>
  <si>
    <t>59224467</t>
  </si>
  <si>
    <t>vpusť uliční DN 500 skruž průběžná 500/590x65mm betonová se zápachovou uzávěrkou 150mm PVC</t>
  </si>
  <si>
    <t>513055405</t>
  </si>
  <si>
    <t>55</t>
  </si>
  <si>
    <t>899132121</t>
  </si>
  <si>
    <t>Výměna (výšková úprava) poklopu kanalizačního s rámem pevným s ošetřením podkladních vrstev hloubky do 25 cm</t>
  </si>
  <si>
    <t>2030537892</t>
  </si>
  <si>
    <t>https://podminky.urs.cz/item/CS_URS_2024_02/899132121</t>
  </si>
  <si>
    <t>56</t>
  </si>
  <si>
    <t>899132212</t>
  </si>
  <si>
    <t>Výměna (výšková úprava) poklopu vodovodního samonivelačního nebo pevného šoupátkového</t>
  </si>
  <si>
    <t>1927685456</t>
  </si>
  <si>
    <t>https://podminky.urs.cz/item/CS_URS_2024_02/899132212</t>
  </si>
  <si>
    <t>Ostatní konstrukce a práce, bourání</t>
  </si>
  <si>
    <t>57</t>
  </si>
  <si>
    <t>914111111</t>
  </si>
  <si>
    <t>Montáž svislé dopravní značky základní velikosti do 1 m2 objímkami na sloupky nebo konzoly</t>
  </si>
  <si>
    <t>-543834092</t>
  </si>
  <si>
    <t>https://podminky.urs.cz/item/CS_URS_2024_02/914111111</t>
  </si>
  <si>
    <t>"budou poožity stávající demontované IZ4a+IZ4b+IZ8a+IZ8b"8</t>
  </si>
  <si>
    <t>58</t>
  </si>
  <si>
    <t>914511111</t>
  </si>
  <si>
    <t>Montáž sloupku dopravních značek délky do 3,5 m do betonového základu</t>
  </si>
  <si>
    <t>1782855422</t>
  </si>
  <si>
    <t>https://podminky.urs.cz/item/CS_URS_2024_02/914511111</t>
  </si>
  <si>
    <t>"použijí se stávající sloupky"4</t>
  </si>
  <si>
    <t>59</t>
  </si>
  <si>
    <t>915121112</t>
  </si>
  <si>
    <t>Vodorovné dopravní značení stříkané barvou vodící čára bílá šířky 250 mm souvislá retroreflexní</t>
  </si>
  <si>
    <t>-45225799</t>
  </si>
  <si>
    <t>https://podminky.urs.cz/item/CS_URS_2024_02/915121112</t>
  </si>
  <si>
    <t>"V2b"15</t>
  </si>
  <si>
    <t>60</t>
  </si>
  <si>
    <t>915611111</t>
  </si>
  <si>
    <t>Předznačení pro vodorovné značení stříkané barvou nebo prováděné z nátěrových hmot liniové dělicí čáry, vodicí proužky</t>
  </si>
  <si>
    <t>-13174435</t>
  </si>
  <si>
    <t>https://podminky.urs.cz/item/CS_URS_2024_02/915611111</t>
  </si>
  <si>
    <t>61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</si>
  <si>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</si>
  <si>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</si>
  <si>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-2106742092</t>
  </si>
  <si>
    <t>https://podminky.urs.cz/item/CS_URS_2024_02/916132113</t>
  </si>
  <si>
    <t>"obrubník 15/25"3+5+5+3</t>
  </si>
  <si>
    <t>"obrubník 15/15"4+6+6+101+6+10+11+6+101+6+7+5+15+7</t>
  </si>
  <si>
    <t>62</t>
  </si>
  <si>
    <t>59217031</t>
  </si>
  <si>
    <t>obrubník silniční betonový 1000x150x250mm</t>
  </si>
  <si>
    <t>-2019892771</t>
  </si>
  <si>
    <t>16*1,05</t>
  </si>
  <si>
    <t>63</t>
  </si>
  <si>
    <t>59217032</t>
  </si>
  <si>
    <t>obrubník silniční betonový 1000x150x150mm</t>
  </si>
  <si>
    <t>1764639638</t>
  </si>
  <si>
    <t>291*1,05</t>
  </si>
  <si>
    <t>64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</si>
  <si>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</si>
  <si>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</si>
  <si>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-2122719499</t>
  </si>
  <si>
    <t>https://podminky.urs.cz/item/CS_URS_2024_02/916231213</t>
  </si>
  <si>
    <t>"obrubník 8/25"5+4+5+5+5+5+5+2+8+2+5+5+5+5+5+4+4+4+4+4+4+8+4+4+4+4+3+4+4+4+4+4+4+4+5+5+2+5+4</t>
  </si>
  <si>
    <t>65</t>
  </si>
  <si>
    <t>59217016</t>
  </si>
  <si>
    <t>obrubník betonový chodníkový 1000x80x250mm</t>
  </si>
  <si>
    <t>1026778189</t>
  </si>
  <si>
    <t>171*1,02</t>
  </si>
  <si>
    <t>66</t>
  </si>
  <si>
    <t>916991121</t>
  </si>
  <si>
    <t>Lože pod obrubníky, krajníky nebo obruby z dlažebních kostek z betonu prostého</t>
  </si>
  <si>
    <t>494758854</t>
  </si>
  <si>
    <t>https://podminky.urs.cz/item/CS_URS_2024_02/916991121</t>
  </si>
  <si>
    <t>"příplatek"</t>
  </si>
  <si>
    <t>"obruby silniční"307*0,35*0,1</t>
  </si>
  <si>
    <t>"obruby chodníkové"171*0,28*0,1</t>
  </si>
  <si>
    <t>67</t>
  </si>
  <si>
    <t>919112213</t>
  </si>
  <si>
    <t>Řezání dilatačních spár v živičném krytu vytvoření komůrky pro těsnící zálivku šířky 10 mm, hloubky 25 mm</t>
  </si>
  <si>
    <t>-706688910</t>
  </si>
  <si>
    <t>https://podminky.urs.cz/item/CS_URS_2024_02/919112213</t>
  </si>
  <si>
    <t>"proříznutí spáry"16</t>
  </si>
  <si>
    <t>68</t>
  </si>
  <si>
    <t>919121112</t>
  </si>
  <si>
    <t>Utěsnění dilatačních spár zálivkou za studena v cementobetonovém nebo živičném krytu včetně adhezního nátěru s těsnicím profilem pod zálivkou, pro komůrky šířky 10 mm, hloubky 25 mm</t>
  </si>
  <si>
    <t>568545116</t>
  </si>
  <si>
    <t>https://podminky.urs.cz/item/CS_URS_2024_02/919121112</t>
  </si>
  <si>
    <t>"utěsnění spáry"16</t>
  </si>
  <si>
    <t>69</t>
  </si>
  <si>
    <t>919726121</t>
  </si>
  <si>
    <t>Geotextilie netkaná pro ochranu, separaci nebo filtraci měrná hmotnost do 200 g/m2</t>
  </si>
  <si>
    <t>937492404</t>
  </si>
  <si>
    <t>https://podminky.urs.cz/item/CS_URS_2024_02/919726121</t>
  </si>
  <si>
    <t>"geotextilie pro drenáž"2*140</t>
  </si>
  <si>
    <t>70</t>
  </si>
  <si>
    <t>935113111</t>
  </si>
  <si>
    <t>Osazení odvodňovacího žlabu s krycím roštem polymerbetonového šířky do 200 mm</t>
  </si>
  <si>
    <t>-656230755</t>
  </si>
  <si>
    <t>https://podminky.urs.cz/item/CS_URS_2024_02/935113111</t>
  </si>
  <si>
    <t>"šířky 100mm"</t>
  </si>
  <si>
    <t>"žlab"5+5+6+5</t>
  </si>
  <si>
    <t>"vpust"4</t>
  </si>
  <si>
    <t>"šířky200mm"</t>
  </si>
  <si>
    <t>"vpust"2</t>
  </si>
  <si>
    <t>"čistící kus"4</t>
  </si>
  <si>
    <t>"žlab"33+45</t>
  </si>
  <si>
    <t>71</t>
  </si>
  <si>
    <t>59223079</t>
  </si>
  <si>
    <t>vpusť odtoková polymerbetonová s integrovaným těsněním a můstkovým litinovým roštem pro horizontální připojení potrubí horní díl 660x250x360</t>
  </si>
  <si>
    <t>1063517499</t>
  </si>
  <si>
    <t>72</t>
  </si>
  <si>
    <t>59227127</t>
  </si>
  <si>
    <t>žlab odvodňovací s roštem bez spádu dna monolitický z polymerbetonu pro vysoké zatížení š 200mm</t>
  </si>
  <si>
    <t>1978069757</t>
  </si>
  <si>
    <t>73</t>
  </si>
  <si>
    <t>59227121</t>
  </si>
  <si>
    <t>díl revizní polymerbetonový předtvarovaný pro svislý odtok s integrovaným těsněním a můstkovým litinovým roštem š 200mm</t>
  </si>
  <si>
    <t>1144402744</t>
  </si>
  <si>
    <t>74</t>
  </si>
  <si>
    <t>59227124</t>
  </si>
  <si>
    <t>čelo plné na začátek a konec odvodňovacího žlabu monolitického z polymerbetonu š 200mm</t>
  </si>
  <si>
    <t>750126696</t>
  </si>
  <si>
    <t>"čelo"4</t>
  </si>
  <si>
    <t>75</t>
  </si>
  <si>
    <t>56241002</t>
  </si>
  <si>
    <t>žlab odvodňovací PE/PP zátěž A15-E600 světlá š 100mm</t>
  </si>
  <si>
    <t>5547060</t>
  </si>
  <si>
    <t>76</t>
  </si>
  <si>
    <t>56241018</t>
  </si>
  <si>
    <t>rošt můstkový D400 litina pro žlab š 100mm</t>
  </si>
  <si>
    <t>1980684731</t>
  </si>
  <si>
    <t>77</t>
  </si>
  <si>
    <t>59223101</t>
  </si>
  <si>
    <t>šachta odtoková včetně kalového koše a adaptéru pro napojení na žlab š 100mm PE/PP připojení 110mm až 160mm</t>
  </si>
  <si>
    <t>-1694065253</t>
  </si>
  <si>
    <t>78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</si>
  <si>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</si>
  <si>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</si>
  <si>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-1783402004</t>
  </si>
  <si>
    <t>https://podminky.urs.cz/item/CS_URS_2024_02/966006132</t>
  </si>
  <si>
    <t>"přesun dopravních značek IZ8a"2</t>
  </si>
  <si>
    <t>"přesun dopravních značek IZ8b"2</t>
  </si>
  <si>
    <t>"přesun dopravních značek IZ5a"2</t>
  </si>
  <si>
    <t>"přesun dopravních značek IZ5b"2</t>
  </si>
  <si>
    <t>99</t>
  </si>
  <si>
    <t>Přesuny hmot a sutí</t>
  </si>
  <si>
    <t>79</t>
  </si>
  <si>
    <t>997221561</t>
  </si>
  <si>
    <t>Vodorovná doprava suti bez naložení, ale se složením a s hrubým urovnáním z kusových materiálů, na vzdálenost do 1 km</t>
  </si>
  <si>
    <t>1697727573</t>
  </si>
  <si>
    <t>https://podminky.urs.cz/item/CS_URS_2024_02/997221561</t>
  </si>
  <si>
    <t>"beton"53,04+1,92+3,36+3,45+13,325</t>
  </si>
  <si>
    <t>"živice"0,784+91,96</t>
  </si>
  <si>
    <t>80</t>
  </si>
  <si>
    <t>997221569</t>
  </si>
  <si>
    <t>Vodorovná doprava suti bez naložení, ale se složením a s hrubým urovnáním Příplatek k ceně za každý další započatý 1 km přes 1 km</t>
  </si>
  <si>
    <t>1528688802</t>
  </si>
  <si>
    <t>https://podminky.urs.cz/item/CS_URS_2024_02/997221569</t>
  </si>
  <si>
    <t>"skládka do 12km"11*167,839</t>
  </si>
  <si>
    <t>81</t>
  </si>
  <si>
    <t>997221611</t>
  </si>
  <si>
    <t>Nakládání na dopravní prostředky pro vodorovnou dopravu suti</t>
  </si>
  <si>
    <t>1763569098</t>
  </si>
  <si>
    <t>https://podminky.urs.cz/item/CS_URS_2024_02/997221611</t>
  </si>
  <si>
    <t>997</t>
  </si>
  <si>
    <t>Přesun sutě</t>
  </si>
  <si>
    <t>82</t>
  </si>
  <si>
    <t>997221861</t>
  </si>
  <si>
    <t>Poplatek za uložení stavebního odpadu na recyklační skládce (skládkovné) z prostého betonu zatříděného do Katalogu odpadů pod kódem 17 01 01</t>
  </si>
  <si>
    <t>-397921864</t>
  </si>
  <si>
    <t>https://podminky.urs.cz/item/CS_URS_2024_02/997221861</t>
  </si>
  <si>
    <t>83</t>
  </si>
  <si>
    <t>997221875</t>
  </si>
  <si>
    <t>Poplatek za uložení stavebního odpadu na recyklační skládce (skládkovné) asfaltového bez obsahu dehtu zatříděného do Katalogu odpadů pod kódem 17 03 02</t>
  </si>
  <si>
    <t>1094209876</t>
  </si>
  <si>
    <t>https://podminky.urs.cz/item/CS_URS_2024_02/997221875</t>
  </si>
  <si>
    <t>998</t>
  </si>
  <si>
    <t>Přesun hmot</t>
  </si>
  <si>
    <t>84</t>
  </si>
  <si>
    <t>998223011</t>
  </si>
  <si>
    <t>Přesun hmot pro pozemní komunikace s krytem dlážděným dopravní vzdálenost do 200 m jakékoliv délky objektu</t>
  </si>
  <si>
    <t>-1855758132</t>
  </si>
  <si>
    <t>https://podminky.urs.cz/item/CS_URS_2024_02/998223011</t>
  </si>
  <si>
    <t>004/2024_12 - Vedlejší rozpočtové náklady</t>
  </si>
  <si>
    <t>VRN - Vedlejší rozpočtové náklady</t>
  </si>
  <si>
    <t>VRN</t>
  </si>
  <si>
    <t>0001</t>
  </si>
  <si>
    <t>Vytyčení inženýrských sítí a ručně kopané sondy pro ověření polohy inženýrských sítí</t>
  </si>
  <si>
    <t>sada</t>
  </si>
  <si>
    <t>532532976</t>
  </si>
  <si>
    <t>0002</t>
  </si>
  <si>
    <t>Zařízení staveniště, provoz a odstranění. Obsahuje veškeré náklady spojené se zařízením staveniště, včetně toalet.</t>
  </si>
  <si>
    <t>128548282</t>
  </si>
  <si>
    <t>0003</t>
  </si>
  <si>
    <t>Pomocné práce- zajištění nebo zřízení, regulaci a ochranu dopravy vč. DIO 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značení. Bude provedena pasportizace okolních objektů včetně fotodokumentace3 vyhotoveních v písemné podobě a 1x v digitální podobě na CD.</t>
  </si>
  <si>
    <t>-1329911032</t>
  </si>
  <si>
    <t>0004</t>
  </si>
  <si>
    <t>Geodetické zaměření skutečného provedení stavby na podkladu katastrální mapy - výškopis, polohopis (3x tištěná dokumentace, 1xCD). Geometrický plán pro rozdělení pozemku (3x tištěná dokumentace, 1xCD).</t>
  </si>
  <si>
    <t>-271328284</t>
  </si>
  <si>
    <t>0005</t>
  </si>
  <si>
    <t>Zkoušení a kontrola prací zkušebnou zhotovitele dle TP</t>
  </si>
  <si>
    <t>1246072298</t>
  </si>
  <si>
    <t>0006</t>
  </si>
  <si>
    <t>Dokumentace skutečného provedení stavby ve 3 vyhotoveních v písemné podobě a 1x v digitální podobě na CD</t>
  </si>
  <si>
    <t>-1811043604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</si>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</sst>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301111" TargetMode="External" /><Relationship Id="rId2" Type="http://schemas.openxmlformats.org/officeDocument/2006/relationships/hyperlink" Target="https://podminky.urs.cz/item/CS_URS_2024_02/113106123" TargetMode="External" /><Relationship Id="rId3" Type="http://schemas.openxmlformats.org/officeDocument/2006/relationships/hyperlink" Target="https://podminky.urs.cz/item/CS_URS_2024_02/113106161" TargetMode="External" /><Relationship Id="rId4" Type="http://schemas.openxmlformats.org/officeDocument/2006/relationships/hyperlink" Target="https://podminky.urs.cz/item/CS_URS_2024_02/113107141" TargetMode="External" /><Relationship Id="rId5" Type="http://schemas.openxmlformats.org/officeDocument/2006/relationships/hyperlink" Target="https://podminky.urs.cz/item/CS_URS_2024_02/113107242" TargetMode="External" /><Relationship Id="rId6" Type="http://schemas.openxmlformats.org/officeDocument/2006/relationships/hyperlink" Target="https://podminky.urs.cz/item/CS_URS_2024_02/113107330" TargetMode="External" /><Relationship Id="rId7" Type="http://schemas.openxmlformats.org/officeDocument/2006/relationships/hyperlink" Target="https://podminky.urs.cz/item/CS_URS_2024_02/113201111" TargetMode="External" /><Relationship Id="rId8" Type="http://schemas.openxmlformats.org/officeDocument/2006/relationships/hyperlink" Target="https://podminky.urs.cz/item/CS_URS_2024_02/113202111" TargetMode="External" /><Relationship Id="rId9" Type="http://schemas.openxmlformats.org/officeDocument/2006/relationships/hyperlink" Target="https://podminky.urs.cz/item/CS_URS_2024_02/122251104" TargetMode="External" /><Relationship Id="rId10" Type="http://schemas.openxmlformats.org/officeDocument/2006/relationships/hyperlink" Target="https://podminky.urs.cz/item/CS_URS_2024_02/129001101" TargetMode="External" /><Relationship Id="rId11" Type="http://schemas.openxmlformats.org/officeDocument/2006/relationships/hyperlink" Target="https://podminky.urs.cz/item/CS_URS_2024_02/131251100" TargetMode="External" /><Relationship Id="rId12" Type="http://schemas.openxmlformats.org/officeDocument/2006/relationships/hyperlink" Target="https://podminky.urs.cz/item/CS_URS_2024_02/132254102" TargetMode="External" /><Relationship Id="rId13" Type="http://schemas.openxmlformats.org/officeDocument/2006/relationships/hyperlink" Target="https://podminky.urs.cz/item/CS_URS_2024_02/162751117" TargetMode="External" /><Relationship Id="rId14" Type="http://schemas.openxmlformats.org/officeDocument/2006/relationships/hyperlink" Target="https://podminky.urs.cz/item/CS_URS_2024_02/162751119" TargetMode="External" /><Relationship Id="rId15" Type="http://schemas.openxmlformats.org/officeDocument/2006/relationships/hyperlink" Target="https://podminky.urs.cz/item/CS_URS_2024_02/171201231" TargetMode="External" /><Relationship Id="rId16" Type="http://schemas.openxmlformats.org/officeDocument/2006/relationships/hyperlink" Target="https://podminky.urs.cz/item/CS_URS_2024_02/171251201" TargetMode="External" /><Relationship Id="rId17" Type="http://schemas.openxmlformats.org/officeDocument/2006/relationships/hyperlink" Target="https://podminky.urs.cz/item/CS_URS_2024_02/175151101" TargetMode="External" /><Relationship Id="rId18" Type="http://schemas.openxmlformats.org/officeDocument/2006/relationships/hyperlink" Target="https://podminky.urs.cz/item/CS_URS_2024_02/175151201" TargetMode="External" /><Relationship Id="rId19" Type="http://schemas.openxmlformats.org/officeDocument/2006/relationships/hyperlink" Target="https://podminky.urs.cz/item/CS_URS_2024_02/181351003" TargetMode="External" /><Relationship Id="rId20" Type="http://schemas.openxmlformats.org/officeDocument/2006/relationships/hyperlink" Target="https://podminky.urs.cz/item/CS_URS_2024_02/181411131" TargetMode="External" /><Relationship Id="rId21" Type="http://schemas.openxmlformats.org/officeDocument/2006/relationships/hyperlink" Target="https://podminky.urs.cz/item/CS_URS_2024_02/181951112" TargetMode="External" /><Relationship Id="rId22" Type="http://schemas.openxmlformats.org/officeDocument/2006/relationships/hyperlink" Target="https://podminky.urs.cz/item/CS_URS_2024_02/212752112" TargetMode="External" /><Relationship Id="rId23" Type="http://schemas.openxmlformats.org/officeDocument/2006/relationships/hyperlink" Target="https://podminky.urs.cz/item/CS_URS_2024_02/451573111" TargetMode="External" /><Relationship Id="rId24" Type="http://schemas.openxmlformats.org/officeDocument/2006/relationships/hyperlink" Target="https://podminky.urs.cz/item/CS_URS_2024_02/452311151" TargetMode="External" /><Relationship Id="rId25" Type="http://schemas.openxmlformats.org/officeDocument/2006/relationships/hyperlink" Target="https://podminky.urs.cz/item/CS_URS_2024_02/564851111" TargetMode="External" /><Relationship Id="rId26" Type="http://schemas.openxmlformats.org/officeDocument/2006/relationships/hyperlink" Target="https://podminky.urs.cz/item/CS_URS_2024_02/564861111" TargetMode="External" /><Relationship Id="rId27" Type="http://schemas.openxmlformats.org/officeDocument/2006/relationships/hyperlink" Target="https://podminky.urs.cz/item/CS_URS_2024_02/567122111" TargetMode="External" /><Relationship Id="rId28" Type="http://schemas.openxmlformats.org/officeDocument/2006/relationships/hyperlink" Target="https://podminky.urs.cz/item/CS_URS_2024_02/567132112" TargetMode="External" /><Relationship Id="rId29" Type="http://schemas.openxmlformats.org/officeDocument/2006/relationships/hyperlink" Target="https://podminky.urs.cz/item/CS_URS_2024_02/573211109" TargetMode="External" /><Relationship Id="rId30" Type="http://schemas.openxmlformats.org/officeDocument/2006/relationships/hyperlink" Target="https://podminky.urs.cz/item/CS_URS_2024_02/577134141" TargetMode="External" /><Relationship Id="rId31" Type="http://schemas.openxmlformats.org/officeDocument/2006/relationships/hyperlink" Target="https://podminky.urs.cz/item/CS_URS_2024_02/596211112" TargetMode="External" /><Relationship Id="rId32" Type="http://schemas.openxmlformats.org/officeDocument/2006/relationships/hyperlink" Target="https://podminky.urs.cz/item/CS_URS_2024_02/596212211" TargetMode="External" /><Relationship Id="rId33" Type="http://schemas.openxmlformats.org/officeDocument/2006/relationships/hyperlink" Target="https://podminky.urs.cz/item/CS_URS_2024_02/871310320" TargetMode="External" /><Relationship Id="rId34" Type="http://schemas.openxmlformats.org/officeDocument/2006/relationships/hyperlink" Target="https://podminky.urs.cz/item/CS_URS_2024_02/877355211" TargetMode="External" /><Relationship Id="rId35" Type="http://schemas.openxmlformats.org/officeDocument/2006/relationships/hyperlink" Target="https://podminky.urs.cz/item/CS_URS_2024_02/890211811" TargetMode="External" /><Relationship Id="rId36" Type="http://schemas.openxmlformats.org/officeDocument/2006/relationships/hyperlink" Target="https://podminky.urs.cz/item/CS_URS_2024_02/895941367" TargetMode="External" /><Relationship Id="rId37" Type="http://schemas.openxmlformats.org/officeDocument/2006/relationships/hyperlink" Target="https://podminky.urs.cz/item/CS_URS_2024_02/899132121" TargetMode="External" /><Relationship Id="rId38" Type="http://schemas.openxmlformats.org/officeDocument/2006/relationships/hyperlink" Target="https://podminky.urs.cz/item/CS_URS_2024_02/899132212" TargetMode="External" /><Relationship Id="rId39" Type="http://schemas.openxmlformats.org/officeDocument/2006/relationships/hyperlink" Target="https://podminky.urs.cz/item/CS_URS_2024_02/914111111" TargetMode="External" /><Relationship Id="rId40" Type="http://schemas.openxmlformats.org/officeDocument/2006/relationships/hyperlink" Target="https://podminky.urs.cz/item/CS_URS_2024_02/914511111" TargetMode="External" /><Relationship Id="rId41" Type="http://schemas.openxmlformats.org/officeDocument/2006/relationships/hyperlink" Target="https://podminky.urs.cz/item/CS_URS_2024_02/915121112" TargetMode="External" /><Relationship Id="rId42" Type="http://schemas.openxmlformats.org/officeDocument/2006/relationships/hyperlink" Target="https://podminky.urs.cz/item/CS_URS_2024_02/915611111" TargetMode="External" /><Relationship Id="rId43" Type="http://schemas.openxmlformats.org/officeDocument/2006/relationships/hyperlink" Target="https://podminky.urs.cz/item/CS_URS_2024_02/916132113" TargetMode="External" /><Relationship Id="rId44" Type="http://schemas.openxmlformats.org/officeDocument/2006/relationships/hyperlink" Target="https://podminky.urs.cz/item/CS_URS_2024_02/916231213" TargetMode="External" /><Relationship Id="rId45" Type="http://schemas.openxmlformats.org/officeDocument/2006/relationships/hyperlink" Target="https://podminky.urs.cz/item/CS_URS_2024_02/916991121" TargetMode="External" /><Relationship Id="rId46" Type="http://schemas.openxmlformats.org/officeDocument/2006/relationships/hyperlink" Target="https://podminky.urs.cz/item/CS_URS_2024_02/919112213" TargetMode="External" /><Relationship Id="rId47" Type="http://schemas.openxmlformats.org/officeDocument/2006/relationships/hyperlink" Target="https://podminky.urs.cz/item/CS_URS_2024_02/919121112" TargetMode="External" /><Relationship Id="rId48" Type="http://schemas.openxmlformats.org/officeDocument/2006/relationships/hyperlink" Target="https://podminky.urs.cz/item/CS_URS_2024_02/919726121" TargetMode="External" /><Relationship Id="rId49" Type="http://schemas.openxmlformats.org/officeDocument/2006/relationships/hyperlink" Target="https://podminky.urs.cz/item/CS_URS_2024_02/935113111" TargetMode="External" /><Relationship Id="rId50" Type="http://schemas.openxmlformats.org/officeDocument/2006/relationships/hyperlink" Target="https://podminky.urs.cz/item/CS_URS_2024_02/966006132" TargetMode="External" /><Relationship Id="rId51" Type="http://schemas.openxmlformats.org/officeDocument/2006/relationships/hyperlink" Target="https://podminky.urs.cz/item/CS_URS_2024_02/997221561" TargetMode="External" /><Relationship Id="rId52" Type="http://schemas.openxmlformats.org/officeDocument/2006/relationships/hyperlink" Target="https://podminky.urs.cz/item/CS_URS_2024_02/997221569" TargetMode="External" /><Relationship Id="rId53" Type="http://schemas.openxmlformats.org/officeDocument/2006/relationships/hyperlink" Target="https://podminky.urs.cz/item/CS_URS_2024_02/997221611" TargetMode="External" /><Relationship Id="rId54" Type="http://schemas.openxmlformats.org/officeDocument/2006/relationships/hyperlink" Target="https://podminky.urs.cz/item/CS_URS_2024_02/997221861" TargetMode="External" /><Relationship Id="rId55" Type="http://schemas.openxmlformats.org/officeDocument/2006/relationships/hyperlink" Target="https://podminky.urs.cz/item/CS_URS_2024_02/997221875" TargetMode="External" /><Relationship Id="rId56" Type="http://schemas.openxmlformats.org/officeDocument/2006/relationships/hyperlink" Target="https://podminky.urs.cz/item/CS_URS_2024_02/998223011" TargetMode="External" /><Relationship Id="rId5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34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36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40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41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42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43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44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45</v>
      </c>
      <c r="E29" s="50"/>
      <c r="F29" s="35" t="s">
        <v>46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47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48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49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50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51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52</v>
      </c>
      <c r="U35" s="57"/>
      <c r="V35" s="57"/>
      <c r="W35" s="57"/>
      <c r="X35" s="59" t="s">
        <v>53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54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004/2024_1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ulice Cihlářská a U Jatek, Kolín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Cihlářská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4. 9. 2024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Kolín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DI PROJEKT s.r.o.</v>
      </c>
      <c r="AN49" s="67"/>
      <c r="AO49" s="67"/>
      <c r="AP49" s="67"/>
      <c r="AQ49" s="43"/>
      <c r="AR49" s="47"/>
      <c r="AS49" s="77" t="s">
        <v>55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DI PROJEKT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56</v>
      </c>
      <c r="D52" s="90"/>
      <c r="E52" s="90"/>
      <c r="F52" s="90"/>
      <c r="G52" s="90"/>
      <c r="H52" s="91"/>
      <c r="I52" s="92" t="s">
        <v>57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58</v>
      </c>
      <c r="AH52" s="90"/>
      <c r="AI52" s="90"/>
      <c r="AJ52" s="90"/>
      <c r="AK52" s="90"/>
      <c r="AL52" s="90"/>
      <c r="AM52" s="90"/>
      <c r="AN52" s="92" t="s">
        <v>59</v>
      </c>
      <c r="AO52" s="90"/>
      <c r="AP52" s="90"/>
      <c r="AQ52" s="94" t="s">
        <v>60</v>
      </c>
      <c r="AR52" s="47"/>
      <c r="AS52" s="95" t="s">
        <v>61</v>
      </c>
      <c r="AT52" s="96" t="s">
        <v>62</v>
      </c>
      <c r="AU52" s="96" t="s">
        <v>63</v>
      </c>
      <c r="AV52" s="96" t="s">
        <v>64</v>
      </c>
      <c r="AW52" s="96" t="s">
        <v>65</v>
      </c>
      <c r="AX52" s="96" t="s">
        <v>66</v>
      </c>
      <c r="AY52" s="96" t="s">
        <v>67</v>
      </c>
      <c r="AZ52" s="96" t="s">
        <v>68</v>
      </c>
      <c r="BA52" s="96" t="s">
        <v>69</v>
      </c>
      <c r="BB52" s="96" t="s">
        <v>70</v>
      </c>
      <c r="BC52" s="96" t="s">
        <v>71</v>
      </c>
      <c r="BD52" s="97" t="s">
        <v>72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74</v>
      </c>
      <c r="BT54" s="112" t="s">
        <v>75</v>
      </c>
      <c r="BU54" s="113" t="s">
        <v>76</v>
      </c>
      <c r="BV54" s="112" t="s">
        <v>77</v>
      </c>
      <c r="BW54" s="112" t="s">
        <v>5</v>
      </c>
      <c r="BX54" s="112" t="s">
        <v>78</v>
      </c>
      <c r="CL54" s="112" t="s">
        <v>19</v>
      </c>
    </row>
    <row r="55" s="7" customFormat="1" ht="24.75" customHeight="1">
      <c r="A55" s="114" t="s">
        <v>79</v>
      </c>
      <c r="B55" s="115"/>
      <c r="C55" s="116"/>
      <c r="D55" s="117" t="s">
        <v>80</v>
      </c>
      <c r="E55" s="117"/>
      <c r="F55" s="117"/>
      <c r="G55" s="117"/>
      <c r="H55" s="117"/>
      <c r="I55" s="118"/>
      <c r="J55" s="117" t="s">
        <v>81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'004-2024_11 - ul. Cihlářská'!J30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82</v>
      </c>
      <c r="AR55" s="121"/>
      <c r="AS55" s="122">
        <v>0</v>
      </c>
      <c r="AT55" s="123">
        <f>ROUND(SUM(AV55:AW55),2)</f>
        <v>0</v>
      </c>
      <c r="AU55" s="124">
        <f>'004-2024_11 - ul. Cihlářská'!P89</f>
        <v>0</v>
      </c>
      <c r="AV55" s="123">
        <f>'004-2024_11 - ul. Cihlářská'!J33</f>
        <v>0</v>
      </c>
      <c r="AW55" s="123">
        <f>'004-2024_11 - ul. Cihlářská'!J34</f>
        <v>0</v>
      </c>
      <c r="AX55" s="123">
        <f>'004-2024_11 - ul. Cihlářská'!J35</f>
        <v>0</v>
      </c>
      <c r="AY55" s="123">
        <f>'004-2024_11 - ul. Cihlářská'!J36</f>
        <v>0</v>
      </c>
      <c r="AZ55" s="123">
        <f>'004-2024_11 - ul. Cihlářská'!F33</f>
        <v>0</v>
      </c>
      <c r="BA55" s="123">
        <f>'004-2024_11 - ul. Cihlářská'!F34</f>
        <v>0</v>
      </c>
      <c r="BB55" s="123">
        <f>'004-2024_11 - ul. Cihlářská'!F35</f>
        <v>0</v>
      </c>
      <c r="BC55" s="123">
        <f>'004-2024_11 - ul. Cihlářská'!F36</f>
        <v>0</v>
      </c>
      <c r="BD55" s="125">
        <f>'004-2024_11 - ul. Cihlářská'!F37</f>
        <v>0</v>
      </c>
      <c r="BE55" s="7"/>
      <c r="BT55" s="126" t="s">
        <v>83</v>
      </c>
      <c r="BV55" s="126" t="s">
        <v>77</v>
      </c>
      <c r="BW55" s="126" t="s">
        <v>84</v>
      </c>
      <c r="BX55" s="126" t="s">
        <v>5</v>
      </c>
      <c r="CL55" s="126" t="s">
        <v>19</v>
      </c>
      <c r="CM55" s="126" t="s">
        <v>85</v>
      </c>
    </row>
    <row r="56" s="7" customFormat="1" ht="24.75" customHeight="1">
      <c r="A56" s="114" t="s">
        <v>79</v>
      </c>
      <c r="B56" s="115"/>
      <c r="C56" s="116"/>
      <c r="D56" s="117" t="s">
        <v>86</v>
      </c>
      <c r="E56" s="117"/>
      <c r="F56" s="117"/>
      <c r="G56" s="117"/>
      <c r="H56" s="117"/>
      <c r="I56" s="118"/>
      <c r="J56" s="117" t="s">
        <v>87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'004-2024_12 - Vedlejší ro...'!J30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82</v>
      </c>
      <c r="AR56" s="121"/>
      <c r="AS56" s="127">
        <v>0</v>
      </c>
      <c r="AT56" s="128">
        <f>ROUND(SUM(AV56:AW56),2)</f>
        <v>0</v>
      </c>
      <c r="AU56" s="129">
        <f>'004-2024_12 - Vedlejší ro...'!P80</f>
        <v>0</v>
      </c>
      <c r="AV56" s="128">
        <f>'004-2024_12 - Vedlejší ro...'!J33</f>
        <v>0</v>
      </c>
      <c r="AW56" s="128">
        <f>'004-2024_12 - Vedlejší ro...'!J34</f>
        <v>0</v>
      </c>
      <c r="AX56" s="128">
        <f>'004-2024_12 - Vedlejší ro...'!J35</f>
        <v>0</v>
      </c>
      <c r="AY56" s="128">
        <f>'004-2024_12 - Vedlejší ro...'!J36</f>
        <v>0</v>
      </c>
      <c r="AZ56" s="128">
        <f>'004-2024_12 - Vedlejší ro...'!F33</f>
        <v>0</v>
      </c>
      <c r="BA56" s="128">
        <f>'004-2024_12 - Vedlejší ro...'!F34</f>
        <v>0</v>
      </c>
      <c r="BB56" s="128">
        <f>'004-2024_12 - Vedlejší ro...'!F35</f>
        <v>0</v>
      </c>
      <c r="BC56" s="128">
        <f>'004-2024_12 - Vedlejší ro...'!F36</f>
        <v>0</v>
      </c>
      <c r="BD56" s="130">
        <f>'004-2024_12 - Vedlejší ro...'!F37</f>
        <v>0</v>
      </c>
      <c r="BE56" s="7"/>
      <c r="BT56" s="126" t="s">
        <v>83</v>
      </c>
      <c r="BV56" s="126" t="s">
        <v>77</v>
      </c>
      <c r="BW56" s="126" t="s">
        <v>88</v>
      </c>
      <c r="BX56" s="126" t="s">
        <v>5</v>
      </c>
      <c r="CL56" s="126" t="s">
        <v>19</v>
      </c>
      <c r="CM56" s="126" t="s">
        <v>85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xd1Kv308vcDJskauGNaU4JlGN0rHvorjevp+cZVPxt72JJLrOtFcgS918LPxMLaHNJM7vhKA4nvwRmJteoYWmg==" hashValue="+J8L83s103sxvHUveW8w78L3udnZzqScSpg++L7ngA8IZtg690UqlKpLklWHnxUIFgtjBUUs6be3Be+/cjP6P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04-2024_11 - ul. Cihlářská'!C2" display="/"/>
    <hyperlink ref="A56" location="'004-2024_12 - Vedlejší r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89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Rekonstrukce ulice Cihlářská a U Jatek, Kolín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90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4. 9. 2024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29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ROUND(J89,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ROUND((SUM(BE89:BE435)),  2)</f>
        <v>0</v>
      </c>
      <c r="G33" s="41"/>
      <c r="H33" s="41"/>
      <c r="I33" s="151">
        <v>0.20999999999999999</v>
      </c>
      <c r="J33" s="150">
        <f>ROUND(((SUM(BE89:BE435))*I33),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ROUND((SUM(BF89:BF435)),  2)</f>
        <v>0</v>
      </c>
      <c r="G34" s="41"/>
      <c r="H34" s="41"/>
      <c r="I34" s="151">
        <v>0.12</v>
      </c>
      <c r="J34" s="150">
        <f>ROUND(((SUM(BF89:BF435))*I34),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ROUND((SUM(BG89:BG435)),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ROUND((SUM(BH89:BH435)),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ROUND((SUM(BI89:BI435)),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Rekonstrukce ulice Cihlářská a U Jatek, Kolín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90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004/2024_11 - ul. Cihlářská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Cihlářská</v>
      </c>
      <c r="G52" s="43"/>
      <c r="H52" s="43"/>
      <c r="I52" s="35" t="s">
        <v>23</v>
      </c>
      <c r="J52" s="75" t="str">
        <f>IF(J12="","",J12)</f>
        <v>4. 9. 2024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Kolín</v>
      </c>
      <c r="G54" s="43"/>
      <c r="H54" s="43"/>
      <c r="I54" s="35" t="s">
        <v>33</v>
      </c>
      <c r="J54" s="39" t="str">
        <f>E21</f>
        <v>DI PROJEKT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DI PROJEKT s.r.o.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93</v>
      </c>
      <c r="D57" s="165"/>
      <c r="E57" s="165"/>
      <c r="F57" s="165"/>
      <c r="G57" s="165"/>
      <c r="H57" s="165"/>
      <c r="I57" s="165"/>
      <c r="J57" s="166" t="s">
        <v>94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95</v>
      </c>
    </row>
    <row r="60" s="9" customFormat="1" ht="24.96" customHeight="1">
      <c r="A60" s="9"/>
      <c r="B60" s="168"/>
      <c r="C60" s="169"/>
      <c r="D60" s="170" t="s">
        <v>96</v>
      </c>
      <c r="E60" s="171"/>
      <c r="F60" s="171"/>
      <c r="G60" s="171"/>
      <c r="H60" s="171"/>
      <c r="I60" s="171"/>
      <c r="J60" s="172">
        <f>J90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97</v>
      </c>
      <c r="E61" s="177"/>
      <c r="F61" s="177"/>
      <c r="G61" s="177"/>
      <c r="H61" s="177"/>
      <c r="I61" s="177"/>
      <c r="J61" s="178">
        <f>J91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98</v>
      </c>
      <c r="E62" s="177"/>
      <c r="F62" s="177"/>
      <c r="G62" s="177"/>
      <c r="H62" s="177"/>
      <c r="I62" s="177"/>
      <c r="J62" s="178">
        <f>J208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99</v>
      </c>
      <c r="E63" s="177"/>
      <c r="F63" s="177"/>
      <c r="G63" s="177"/>
      <c r="H63" s="177"/>
      <c r="I63" s="177"/>
      <c r="J63" s="178">
        <f>J212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100</v>
      </c>
      <c r="E64" s="177"/>
      <c r="F64" s="177"/>
      <c r="G64" s="177"/>
      <c r="H64" s="177"/>
      <c r="I64" s="177"/>
      <c r="J64" s="178">
        <f>J221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101</v>
      </c>
      <c r="E65" s="177"/>
      <c r="F65" s="177"/>
      <c r="G65" s="177"/>
      <c r="H65" s="177"/>
      <c r="I65" s="177"/>
      <c r="J65" s="178">
        <f>J296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102</v>
      </c>
      <c r="E66" s="177"/>
      <c r="F66" s="177"/>
      <c r="G66" s="177"/>
      <c r="H66" s="177"/>
      <c r="I66" s="177"/>
      <c r="J66" s="178">
        <f>J326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4"/>
      <c r="C67" s="175"/>
      <c r="D67" s="176" t="s">
        <v>103</v>
      </c>
      <c r="E67" s="177"/>
      <c r="F67" s="177"/>
      <c r="G67" s="177"/>
      <c r="H67" s="177"/>
      <c r="I67" s="177"/>
      <c r="J67" s="178">
        <f>J412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104</v>
      </c>
      <c r="E68" s="177"/>
      <c r="F68" s="177"/>
      <c r="G68" s="177"/>
      <c r="H68" s="177"/>
      <c r="I68" s="177"/>
      <c r="J68" s="178">
        <f>J426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105</v>
      </c>
      <c r="E69" s="177"/>
      <c r="F69" s="177"/>
      <c r="G69" s="177"/>
      <c r="H69" s="177"/>
      <c r="I69" s="177"/>
      <c r="J69" s="178">
        <f>J433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106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63" t="str">
        <f>E7</f>
        <v>Rekonstrukce ulice Cihlářská a U Jatek, Kolín</v>
      </c>
      <c r="F79" s="35"/>
      <c r="G79" s="35"/>
      <c r="H79" s="35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90</v>
      </c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004/2024_11 - ul. Cihlářská</v>
      </c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F12</f>
        <v>Cihlářská</v>
      </c>
      <c r="G83" s="43"/>
      <c r="H83" s="43"/>
      <c r="I83" s="35" t="s">
        <v>23</v>
      </c>
      <c r="J83" s="75" t="str">
        <f>IF(J12="","",J12)</f>
        <v>4. 9. 2024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25</v>
      </c>
      <c r="D85" s="43"/>
      <c r="E85" s="43"/>
      <c r="F85" s="30" t="str">
        <f>E15</f>
        <v>Město Kolín</v>
      </c>
      <c r="G85" s="43"/>
      <c r="H85" s="43"/>
      <c r="I85" s="35" t="s">
        <v>33</v>
      </c>
      <c r="J85" s="39" t="str">
        <f>E21</f>
        <v>DI PROJEKT s.r.o.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IF(E18="","",E18)</f>
        <v>Vyplň údaj</v>
      </c>
      <c r="G86" s="43"/>
      <c r="H86" s="43"/>
      <c r="I86" s="35" t="s">
        <v>38</v>
      </c>
      <c r="J86" s="39" t="str">
        <f>E24</f>
        <v>DI PROJEKT s.r.o.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0"/>
      <c r="B88" s="181"/>
      <c r="C88" s="182" t="s">
        <v>107</v>
      </c>
      <c r="D88" s="183" t="s">
        <v>60</v>
      </c>
      <c r="E88" s="183" t="s">
        <v>56</v>
      </c>
      <c r="F88" s="183" t="s">
        <v>57</v>
      </c>
      <c r="G88" s="183" t="s">
        <v>108</v>
      </c>
      <c r="H88" s="183" t="s">
        <v>109</v>
      </c>
      <c r="I88" s="183" t="s">
        <v>110</v>
      </c>
      <c r="J88" s="183" t="s">
        <v>94</v>
      </c>
      <c r="K88" s="184" t="s">
        <v>111</v>
      </c>
      <c r="L88" s="185"/>
      <c r="M88" s="95" t="s">
        <v>19</v>
      </c>
      <c r="N88" s="96" t="s">
        <v>45</v>
      </c>
      <c r="O88" s="96" t="s">
        <v>112</v>
      </c>
      <c r="P88" s="96" t="s">
        <v>113</v>
      </c>
      <c r="Q88" s="96" t="s">
        <v>114</v>
      </c>
      <c r="R88" s="96" t="s">
        <v>115</v>
      </c>
      <c r="S88" s="96" t="s">
        <v>116</v>
      </c>
      <c r="T88" s="97" t="s">
        <v>117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41"/>
      <c r="B89" s="42"/>
      <c r="C89" s="102" t="s">
        <v>118</v>
      </c>
      <c r="D89" s="43"/>
      <c r="E89" s="43"/>
      <c r="F89" s="43"/>
      <c r="G89" s="43"/>
      <c r="H89" s="43"/>
      <c r="I89" s="43"/>
      <c r="J89" s="186">
        <f>BK89</f>
        <v>0</v>
      </c>
      <c r="K89" s="43"/>
      <c r="L89" s="47"/>
      <c r="M89" s="98"/>
      <c r="N89" s="187"/>
      <c r="O89" s="99"/>
      <c r="P89" s="188">
        <f>P90</f>
        <v>0</v>
      </c>
      <c r="Q89" s="99"/>
      <c r="R89" s="188">
        <f>R90</f>
        <v>693.80143972799999</v>
      </c>
      <c r="S89" s="99"/>
      <c r="T89" s="189">
        <f>T90</f>
        <v>174.11500000000001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74</v>
      </c>
      <c r="AU89" s="20" t="s">
        <v>95</v>
      </c>
      <c r="BK89" s="190">
        <f>BK90</f>
        <v>0</v>
      </c>
    </row>
    <row r="90" s="12" customFormat="1" ht="25.92" customHeight="1">
      <c r="A90" s="12"/>
      <c r="B90" s="191"/>
      <c r="C90" s="192"/>
      <c r="D90" s="193" t="s">
        <v>74</v>
      </c>
      <c r="E90" s="194" t="s">
        <v>119</v>
      </c>
      <c r="F90" s="194" t="s">
        <v>120</v>
      </c>
      <c r="G90" s="192"/>
      <c r="H90" s="192"/>
      <c r="I90" s="195"/>
      <c r="J90" s="196">
        <f>BK90</f>
        <v>0</v>
      </c>
      <c r="K90" s="192"/>
      <c r="L90" s="197"/>
      <c r="M90" s="198"/>
      <c r="N90" s="199"/>
      <c r="O90" s="199"/>
      <c r="P90" s="200">
        <f>P91+P208+P212+P221+P296+P326+P426+P433</f>
        <v>0</v>
      </c>
      <c r="Q90" s="199"/>
      <c r="R90" s="200">
        <f>R91+R208+R212+R221+R296+R326+R426+R433</f>
        <v>693.80143972799999</v>
      </c>
      <c r="S90" s="199"/>
      <c r="T90" s="201">
        <f>T91+T208+T212+T221+T296+T326+T426+T433</f>
        <v>174.11500000000001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83</v>
      </c>
      <c r="AT90" s="203" t="s">
        <v>74</v>
      </c>
      <c r="AU90" s="203" t="s">
        <v>75</v>
      </c>
      <c r="AY90" s="202" t="s">
        <v>121</v>
      </c>
      <c r="BK90" s="204">
        <f>BK91+BK208+BK212+BK221+BK296+BK326+BK426+BK433</f>
        <v>0</v>
      </c>
    </row>
    <row r="91" s="12" customFormat="1" ht="22.8" customHeight="1">
      <c r="A91" s="12"/>
      <c r="B91" s="191"/>
      <c r="C91" s="192"/>
      <c r="D91" s="193" t="s">
        <v>74</v>
      </c>
      <c r="E91" s="205" t="s">
        <v>83</v>
      </c>
      <c r="F91" s="205" t="s">
        <v>122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SUM(P92:P207)</f>
        <v>0</v>
      </c>
      <c r="Q91" s="199"/>
      <c r="R91" s="200">
        <f>SUM(R92:R207)</f>
        <v>218.05104</v>
      </c>
      <c r="S91" s="199"/>
      <c r="T91" s="201">
        <f>SUM(T92:T207)</f>
        <v>167.839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83</v>
      </c>
      <c r="AT91" s="203" t="s">
        <v>74</v>
      </c>
      <c r="AU91" s="203" t="s">
        <v>83</v>
      </c>
      <c r="AY91" s="202" t="s">
        <v>121</v>
      </c>
      <c r="BK91" s="204">
        <f>SUM(BK92:BK207)</f>
        <v>0</v>
      </c>
    </row>
    <row r="92" s="2" customFormat="1" ht="16.5" customHeight="1">
      <c r="A92" s="41"/>
      <c r="B92" s="42"/>
      <c r="C92" s="207" t="s">
        <v>83</v>
      </c>
      <c r="D92" s="207" t="s">
        <v>123</v>
      </c>
      <c r="E92" s="208" t="s">
        <v>124</v>
      </c>
      <c r="F92" s="209" t="s">
        <v>125</v>
      </c>
      <c r="G92" s="210" t="s">
        <v>126</v>
      </c>
      <c r="H92" s="211">
        <v>126</v>
      </c>
      <c r="I92" s="212"/>
      <c r="J92" s="213">
        <f>ROUND(I92*H92,2)</f>
        <v>0</v>
      </c>
      <c r="K92" s="209" t="s">
        <v>127</v>
      </c>
      <c r="L92" s="47"/>
      <c r="M92" s="214" t="s">
        <v>19</v>
      </c>
      <c r="N92" s="215" t="s">
        <v>46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128</v>
      </c>
      <c r="AT92" s="218" t="s">
        <v>123</v>
      </c>
      <c r="AU92" s="218" t="s">
        <v>85</v>
      </c>
      <c r="AY92" s="20" t="s">
        <v>121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83</v>
      </c>
      <c r="BK92" s="219">
        <f>ROUND(I92*H92,2)</f>
        <v>0</v>
      </c>
      <c r="BL92" s="20" t="s">
        <v>128</v>
      </c>
      <c r="BM92" s="218" t="s">
        <v>129</v>
      </c>
    </row>
    <row r="93" s="2" customFormat="1">
      <c r="A93" s="41"/>
      <c r="B93" s="42"/>
      <c r="C93" s="43"/>
      <c r="D93" s="220" t="s">
        <v>130</v>
      </c>
      <c r="E93" s="43"/>
      <c r="F93" s="221" t="s">
        <v>131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130</v>
      </c>
      <c r="AU93" s="20" t="s">
        <v>85</v>
      </c>
    </row>
    <row r="94" s="13" customFormat="1">
      <c r="A94" s="13"/>
      <c r="B94" s="225"/>
      <c r="C94" s="226"/>
      <c r="D94" s="227" t="s">
        <v>132</v>
      </c>
      <c r="E94" s="228" t="s">
        <v>19</v>
      </c>
      <c r="F94" s="229" t="s">
        <v>133</v>
      </c>
      <c r="G94" s="226"/>
      <c r="H94" s="228" t="s">
        <v>19</v>
      </c>
      <c r="I94" s="230"/>
      <c r="J94" s="226"/>
      <c r="K94" s="226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132</v>
      </c>
      <c r="AU94" s="235" t="s">
        <v>85</v>
      </c>
      <c r="AV94" s="13" t="s">
        <v>83</v>
      </c>
      <c r="AW94" s="13" t="s">
        <v>37</v>
      </c>
      <c r="AX94" s="13" t="s">
        <v>75</v>
      </c>
      <c r="AY94" s="235" t="s">
        <v>121</v>
      </c>
    </row>
    <row r="95" s="14" customFormat="1">
      <c r="A95" s="14"/>
      <c r="B95" s="236"/>
      <c r="C95" s="237"/>
      <c r="D95" s="227" t="s">
        <v>132</v>
      </c>
      <c r="E95" s="238" t="s">
        <v>19</v>
      </c>
      <c r="F95" s="239" t="s">
        <v>134</v>
      </c>
      <c r="G95" s="237"/>
      <c r="H95" s="240">
        <v>126</v>
      </c>
      <c r="I95" s="241"/>
      <c r="J95" s="237"/>
      <c r="K95" s="237"/>
      <c r="L95" s="242"/>
      <c r="M95" s="243"/>
      <c r="N95" s="244"/>
      <c r="O95" s="244"/>
      <c r="P95" s="244"/>
      <c r="Q95" s="244"/>
      <c r="R95" s="244"/>
      <c r="S95" s="244"/>
      <c r="T95" s="24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6" t="s">
        <v>132</v>
      </c>
      <c r="AU95" s="246" t="s">
        <v>85</v>
      </c>
      <c r="AV95" s="14" t="s">
        <v>85</v>
      </c>
      <c r="AW95" s="14" t="s">
        <v>37</v>
      </c>
      <c r="AX95" s="14" t="s">
        <v>83</v>
      </c>
      <c r="AY95" s="246" t="s">
        <v>121</v>
      </c>
    </row>
    <row r="96" s="2" customFormat="1" ht="37.8" customHeight="1">
      <c r="A96" s="41"/>
      <c r="B96" s="42"/>
      <c r="C96" s="207" t="s">
        <v>85</v>
      </c>
      <c r="D96" s="207" t="s">
        <v>123</v>
      </c>
      <c r="E96" s="208" t="s">
        <v>135</v>
      </c>
      <c r="F96" s="209" t="s">
        <v>136</v>
      </c>
      <c r="G96" s="210" t="s">
        <v>126</v>
      </c>
      <c r="H96" s="211">
        <v>204</v>
      </c>
      <c r="I96" s="212"/>
      <c r="J96" s="213">
        <f>ROUND(I96*H96,2)</f>
        <v>0</v>
      </c>
      <c r="K96" s="209" t="s">
        <v>127</v>
      </c>
      <c r="L96" s="47"/>
      <c r="M96" s="214" t="s">
        <v>19</v>
      </c>
      <c r="N96" s="215" t="s">
        <v>46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0.26000000000000001</v>
      </c>
      <c r="T96" s="217">
        <f>S96*H96</f>
        <v>53.039999999999999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128</v>
      </c>
      <c r="AT96" s="218" t="s">
        <v>123</v>
      </c>
      <c r="AU96" s="218" t="s">
        <v>85</v>
      </c>
      <c r="AY96" s="20" t="s">
        <v>121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20" t="s">
        <v>83</v>
      </c>
      <c r="BK96" s="219">
        <f>ROUND(I96*H96,2)</f>
        <v>0</v>
      </c>
      <c r="BL96" s="20" t="s">
        <v>128</v>
      </c>
      <c r="BM96" s="218" t="s">
        <v>137</v>
      </c>
    </row>
    <row r="97" s="2" customFormat="1">
      <c r="A97" s="41"/>
      <c r="B97" s="42"/>
      <c r="C97" s="43"/>
      <c r="D97" s="220" t="s">
        <v>130</v>
      </c>
      <c r="E97" s="43"/>
      <c r="F97" s="221" t="s">
        <v>138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130</v>
      </c>
      <c r="AU97" s="20" t="s">
        <v>85</v>
      </c>
    </row>
    <row r="98" s="13" customFormat="1">
      <c r="A98" s="13"/>
      <c r="B98" s="225"/>
      <c r="C98" s="226"/>
      <c r="D98" s="227" t="s">
        <v>132</v>
      </c>
      <c r="E98" s="228" t="s">
        <v>19</v>
      </c>
      <c r="F98" s="229" t="s">
        <v>133</v>
      </c>
      <c r="G98" s="226"/>
      <c r="H98" s="228" t="s">
        <v>19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132</v>
      </c>
      <c r="AU98" s="235" t="s">
        <v>85</v>
      </c>
      <c r="AV98" s="13" t="s">
        <v>83</v>
      </c>
      <c r="AW98" s="13" t="s">
        <v>37</v>
      </c>
      <c r="AX98" s="13" t="s">
        <v>75</v>
      </c>
      <c r="AY98" s="235" t="s">
        <v>121</v>
      </c>
    </row>
    <row r="99" s="14" customFormat="1">
      <c r="A99" s="14"/>
      <c r="B99" s="236"/>
      <c r="C99" s="237"/>
      <c r="D99" s="227" t="s">
        <v>132</v>
      </c>
      <c r="E99" s="238" t="s">
        <v>19</v>
      </c>
      <c r="F99" s="239" t="s">
        <v>139</v>
      </c>
      <c r="G99" s="237"/>
      <c r="H99" s="240">
        <v>146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132</v>
      </c>
      <c r="AU99" s="246" t="s">
        <v>85</v>
      </c>
      <c r="AV99" s="14" t="s">
        <v>85</v>
      </c>
      <c r="AW99" s="14" t="s">
        <v>37</v>
      </c>
      <c r="AX99" s="14" t="s">
        <v>75</v>
      </c>
      <c r="AY99" s="246" t="s">
        <v>121</v>
      </c>
    </row>
    <row r="100" s="14" customFormat="1">
      <c r="A100" s="14"/>
      <c r="B100" s="236"/>
      <c r="C100" s="237"/>
      <c r="D100" s="227" t="s">
        <v>132</v>
      </c>
      <c r="E100" s="238" t="s">
        <v>19</v>
      </c>
      <c r="F100" s="239" t="s">
        <v>140</v>
      </c>
      <c r="G100" s="237"/>
      <c r="H100" s="240">
        <v>58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132</v>
      </c>
      <c r="AU100" s="246" t="s">
        <v>85</v>
      </c>
      <c r="AV100" s="14" t="s">
        <v>85</v>
      </c>
      <c r="AW100" s="14" t="s">
        <v>37</v>
      </c>
      <c r="AX100" s="14" t="s">
        <v>75</v>
      </c>
      <c r="AY100" s="246" t="s">
        <v>121</v>
      </c>
    </row>
    <row r="101" s="15" customFormat="1">
      <c r="A101" s="15"/>
      <c r="B101" s="247"/>
      <c r="C101" s="248"/>
      <c r="D101" s="227" t="s">
        <v>132</v>
      </c>
      <c r="E101" s="249" t="s">
        <v>19</v>
      </c>
      <c r="F101" s="250" t="s">
        <v>141</v>
      </c>
      <c r="G101" s="248"/>
      <c r="H101" s="251">
        <v>204</v>
      </c>
      <c r="I101" s="252"/>
      <c r="J101" s="248"/>
      <c r="K101" s="248"/>
      <c r="L101" s="253"/>
      <c r="M101" s="254"/>
      <c r="N101" s="255"/>
      <c r="O101" s="255"/>
      <c r="P101" s="255"/>
      <c r="Q101" s="255"/>
      <c r="R101" s="255"/>
      <c r="S101" s="255"/>
      <c r="T101" s="256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7" t="s">
        <v>132</v>
      </c>
      <c r="AU101" s="257" t="s">
        <v>85</v>
      </c>
      <c r="AV101" s="15" t="s">
        <v>128</v>
      </c>
      <c r="AW101" s="15" t="s">
        <v>37</v>
      </c>
      <c r="AX101" s="15" t="s">
        <v>83</v>
      </c>
      <c r="AY101" s="257" t="s">
        <v>121</v>
      </c>
    </row>
    <row r="102" s="2" customFormat="1" ht="33" customHeight="1">
      <c r="A102" s="41"/>
      <c r="B102" s="42"/>
      <c r="C102" s="207" t="s">
        <v>142</v>
      </c>
      <c r="D102" s="207" t="s">
        <v>123</v>
      </c>
      <c r="E102" s="208" t="s">
        <v>143</v>
      </c>
      <c r="F102" s="209" t="s">
        <v>144</v>
      </c>
      <c r="G102" s="210" t="s">
        <v>126</v>
      </c>
      <c r="H102" s="211">
        <v>6</v>
      </c>
      <c r="I102" s="212"/>
      <c r="J102" s="213">
        <f>ROUND(I102*H102,2)</f>
        <v>0</v>
      </c>
      <c r="K102" s="209" t="s">
        <v>127</v>
      </c>
      <c r="L102" s="47"/>
      <c r="M102" s="214" t="s">
        <v>19</v>
      </c>
      <c r="N102" s="215" t="s">
        <v>46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0.32000000000000001</v>
      </c>
      <c r="T102" s="217">
        <f>S102*H102</f>
        <v>1.9199999999999999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128</v>
      </c>
      <c r="AT102" s="218" t="s">
        <v>123</v>
      </c>
      <c r="AU102" s="218" t="s">
        <v>85</v>
      </c>
      <c r="AY102" s="20" t="s">
        <v>121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83</v>
      </c>
      <c r="BK102" s="219">
        <f>ROUND(I102*H102,2)</f>
        <v>0</v>
      </c>
      <c r="BL102" s="20" t="s">
        <v>128</v>
      </c>
      <c r="BM102" s="218" t="s">
        <v>145</v>
      </c>
    </row>
    <row r="103" s="2" customFormat="1">
      <c r="A103" s="41"/>
      <c r="B103" s="42"/>
      <c r="C103" s="43"/>
      <c r="D103" s="220" t="s">
        <v>130</v>
      </c>
      <c r="E103" s="43"/>
      <c r="F103" s="221" t="s">
        <v>146</v>
      </c>
      <c r="G103" s="43"/>
      <c r="H103" s="43"/>
      <c r="I103" s="222"/>
      <c r="J103" s="43"/>
      <c r="K103" s="43"/>
      <c r="L103" s="47"/>
      <c r="M103" s="223"/>
      <c r="N103" s="22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130</v>
      </c>
      <c r="AU103" s="20" t="s">
        <v>85</v>
      </c>
    </row>
    <row r="104" s="13" customFormat="1">
      <c r="A104" s="13"/>
      <c r="B104" s="225"/>
      <c r="C104" s="226"/>
      <c r="D104" s="227" t="s">
        <v>132</v>
      </c>
      <c r="E104" s="228" t="s">
        <v>19</v>
      </c>
      <c r="F104" s="229" t="s">
        <v>133</v>
      </c>
      <c r="G104" s="226"/>
      <c r="H104" s="228" t="s">
        <v>19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132</v>
      </c>
      <c r="AU104" s="235" t="s">
        <v>85</v>
      </c>
      <c r="AV104" s="13" t="s">
        <v>83</v>
      </c>
      <c r="AW104" s="13" t="s">
        <v>37</v>
      </c>
      <c r="AX104" s="13" t="s">
        <v>75</v>
      </c>
      <c r="AY104" s="235" t="s">
        <v>121</v>
      </c>
    </row>
    <row r="105" s="14" customFormat="1">
      <c r="A105" s="14"/>
      <c r="B105" s="236"/>
      <c r="C105" s="237"/>
      <c r="D105" s="227" t="s">
        <v>132</v>
      </c>
      <c r="E105" s="238" t="s">
        <v>19</v>
      </c>
      <c r="F105" s="239" t="s">
        <v>147</v>
      </c>
      <c r="G105" s="237"/>
      <c r="H105" s="240">
        <v>6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132</v>
      </c>
      <c r="AU105" s="246" t="s">
        <v>85</v>
      </c>
      <c r="AV105" s="14" t="s">
        <v>85</v>
      </c>
      <c r="AW105" s="14" t="s">
        <v>37</v>
      </c>
      <c r="AX105" s="14" t="s">
        <v>83</v>
      </c>
      <c r="AY105" s="246" t="s">
        <v>121</v>
      </c>
    </row>
    <row r="106" s="2" customFormat="1" ht="24.15" customHeight="1">
      <c r="A106" s="41"/>
      <c r="B106" s="42"/>
      <c r="C106" s="207" t="s">
        <v>128</v>
      </c>
      <c r="D106" s="207" t="s">
        <v>123</v>
      </c>
      <c r="E106" s="208" t="s">
        <v>148</v>
      </c>
      <c r="F106" s="209" t="s">
        <v>149</v>
      </c>
      <c r="G106" s="210" t="s">
        <v>126</v>
      </c>
      <c r="H106" s="211">
        <v>8</v>
      </c>
      <c r="I106" s="212"/>
      <c r="J106" s="213">
        <f>ROUND(I106*H106,2)</f>
        <v>0</v>
      </c>
      <c r="K106" s="209" t="s">
        <v>127</v>
      </c>
      <c r="L106" s="47"/>
      <c r="M106" s="214" t="s">
        <v>19</v>
      </c>
      <c r="N106" s="215" t="s">
        <v>46</v>
      </c>
      <c r="O106" s="87"/>
      <c r="P106" s="216">
        <f>O106*H106</f>
        <v>0</v>
      </c>
      <c r="Q106" s="216">
        <v>0</v>
      </c>
      <c r="R106" s="216">
        <f>Q106*H106</f>
        <v>0</v>
      </c>
      <c r="S106" s="216">
        <v>0.098000000000000004</v>
      </c>
      <c r="T106" s="217">
        <f>S106*H106</f>
        <v>0.78400000000000003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128</v>
      </c>
      <c r="AT106" s="218" t="s">
        <v>123</v>
      </c>
      <c r="AU106" s="218" t="s">
        <v>85</v>
      </c>
      <c r="AY106" s="20" t="s">
        <v>121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0" t="s">
        <v>83</v>
      </c>
      <c r="BK106" s="219">
        <f>ROUND(I106*H106,2)</f>
        <v>0</v>
      </c>
      <c r="BL106" s="20" t="s">
        <v>128</v>
      </c>
      <c r="BM106" s="218" t="s">
        <v>150</v>
      </c>
    </row>
    <row r="107" s="2" customFormat="1">
      <c r="A107" s="41"/>
      <c r="B107" s="42"/>
      <c r="C107" s="43"/>
      <c r="D107" s="220" t="s">
        <v>130</v>
      </c>
      <c r="E107" s="43"/>
      <c r="F107" s="221" t="s">
        <v>151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130</v>
      </c>
      <c r="AU107" s="20" t="s">
        <v>85</v>
      </c>
    </row>
    <row r="108" s="2" customFormat="1" ht="33" customHeight="1">
      <c r="A108" s="41"/>
      <c r="B108" s="42"/>
      <c r="C108" s="207" t="s">
        <v>152</v>
      </c>
      <c r="D108" s="207" t="s">
        <v>123</v>
      </c>
      <c r="E108" s="208" t="s">
        <v>153</v>
      </c>
      <c r="F108" s="209" t="s">
        <v>154</v>
      </c>
      <c r="G108" s="210" t="s">
        <v>126</v>
      </c>
      <c r="H108" s="211">
        <v>418</v>
      </c>
      <c r="I108" s="212"/>
      <c r="J108" s="213">
        <f>ROUND(I108*H108,2)</f>
        <v>0</v>
      </c>
      <c r="K108" s="209" t="s">
        <v>127</v>
      </c>
      <c r="L108" s="47"/>
      <c r="M108" s="214" t="s">
        <v>19</v>
      </c>
      <c r="N108" s="215" t="s">
        <v>46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0.22</v>
      </c>
      <c r="T108" s="217">
        <f>S108*H108</f>
        <v>91.959999999999994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128</v>
      </c>
      <c r="AT108" s="218" t="s">
        <v>123</v>
      </c>
      <c r="AU108" s="218" t="s">
        <v>85</v>
      </c>
      <c r="AY108" s="20" t="s">
        <v>121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83</v>
      </c>
      <c r="BK108" s="219">
        <f>ROUND(I108*H108,2)</f>
        <v>0</v>
      </c>
      <c r="BL108" s="20" t="s">
        <v>128</v>
      </c>
      <c r="BM108" s="218" t="s">
        <v>155</v>
      </c>
    </row>
    <row r="109" s="2" customFormat="1">
      <c r="A109" s="41"/>
      <c r="B109" s="42"/>
      <c r="C109" s="43"/>
      <c r="D109" s="220" t="s">
        <v>130</v>
      </c>
      <c r="E109" s="43"/>
      <c r="F109" s="221" t="s">
        <v>156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130</v>
      </c>
      <c r="AU109" s="20" t="s">
        <v>85</v>
      </c>
    </row>
    <row r="110" s="13" customFormat="1">
      <c r="A110" s="13"/>
      <c r="B110" s="225"/>
      <c r="C110" s="226"/>
      <c r="D110" s="227" t="s">
        <v>132</v>
      </c>
      <c r="E110" s="228" t="s">
        <v>19</v>
      </c>
      <c r="F110" s="229" t="s">
        <v>133</v>
      </c>
      <c r="G110" s="226"/>
      <c r="H110" s="228" t="s">
        <v>19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132</v>
      </c>
      <c r="AU110" s="235" t="s">
        <v>85</v>
      </c>
      <c r="AV110" s="13" t="s">
        <v>83</v>
      </c>
      <c r="AW110" s="13" t="s">
        <v>37</v>
      </c>
      <c r="AX110" s="13" t="s">
        <v>75</v>
      </c>
      <c r="AY110" s="235" t="s">
        <v>121</v>
      </c>
    </row>
    <row r="111" s="14" customFormat="1">
      <c r="A111" s="14"/>
      <c r="B111" s="236"/>
      <c r="C111" s="237"/>
      <c r="D111" s="227" t="s">
        <v>132</v>
      </c>
      <c r="E111" s="238" t="s">
        <v>19</v>
      </c>
      <c r="F111" s="239" t="s">
        <v>157</v>
      </c>
      <c r="G111" s="237"/>
      <c r="H111" s="240">
        <v>418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132</v>
      </c>
      <c r="AU111" s="246" t="s">
        <v>85</v>
      </c>
      <c r="AV111" s="14" t="s">
        <v>85</v>
      </c>
      <c r="AW111" s="14" t="s">
        <v>37</v>
      </c>
      <c r="AX111" s="14" t="s">
        <v>83</v>
      </c>
      <c r="AY111" s="246" t="s">
        <v>121</v>
      </c>
    </row>
    <row r="112" s="2" customFormat="1" ht="33" customHeight="1">
      <c r="A112" s="41"/>
      <c r="B112" s="42"/>
      <c r="C112" s="207" t="s">
        <v>158</v>
      </c>
      <c r="D112" s="207" t="s">
        <v>123</v>
      </c>
      <c r="E112" s="208" t="s">
        <v>159</v>
      </c>
      <c r="F112" s="209" t="s">
        <v>160</v>
      </c>
      <c r="G112" s="210" t="s">
        <v>126</v>
      </c>
      <c r="H112" s="211">
        <v>14</v>
      </c>
      <c r="I112" s="212"/>
      <c r="J112" s="213">
        <f>ROUND(I112*H112,2)</f>
        <v>0</v>
      </c>
      <c r="K112" s="209" t="s">
        <v>127</v>
      </c>
      <c r="L112" s="47"/>
      <c r="M112" s="214" t="s">
        <v>19</v>
      </c>
      <c r="N112" s="215" t="s">
        <v>46</v>
      </c>
      <c r="O112" s="87"/>
      <c r="P112" s="216">
        <f>O112*H112</f>
        <v>0</v>
      </c>
      <c r="Q112" s="216">
        <v>0</v>
      </c>
      <c r="R112" s="216">
        <f>Q112*H112</f>
        <v>0</v>
      </c>
      <c r="S112" s="216">
        <v>0.23999999999999999</v>
      </c>
      <c r="T112" s="217">
        <f>S112*H112</f>
        <v>3.3599999999999999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8" t="s">
        <v>128</v>
      </c>
      <c r="AT112" s="218" t="s">
        <v>123</v>
      </c>
      <c r="AU112" s="218" t="s">
        <v>85</v>
      </c>
      <c r="AY112" s="20" t="s">
        <v>121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0" t="s">
        <v>83</v>
      </c>
      <c r="BK112" s="219">
        <f>ROUND(I112*H112,2)</f>
        <v>0</v>
      </c>
      <c r="BL112" s="20" t="s">
        <v>128</v>
      </c>
      <c r="BM112" s="218" t="s">
        <v>161</v>
      </c>
    </row>
    <row r="113" s="2" customFormat="1">
      <c r="A113" s="41"/>
      <c r="B113" s="42"/>
      <c r="C113" s="43"/>
      <c r="D113" s="220" t="s">
        <v>130</v>
      </c>
      <c r="E113" s="43"/>
      <c r="F113" s="221" t="s">
        <v>162</v>
      </c>
      <c r="G113" s="43"/>
      <c r="H113" s="43"/>
      <c r="I113" s="222"/>
      <c r="J113" s="43"/>
      <c r="K113" s="43"/>
      <c r="L113" s="47"/>
      <c r="M113" s="223"/>
      <c r="N113" s="22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130</v>
      </c>
      <c r="AU113" s="20" t="s">
        <v>85</v>
      </c>
    </row>
    <row r="114" s="13" customFormat="1">
      <c r="A114" s="13"/>
      <c r="B114" s="225"/>
      <c r="C114" s="226"/>
      <c r="D114" s="227" t="s">
        <v>132</v>
      </c>
      <c r="E114" s="228" t="s">
        <v>19</v>
      </c>
      <c r="F114" s="229" t="s">
        <v>133</v>
      </c>
      <c r="G114" s="226"/>
      <c r="H114" s="228" t="s">
        <v>19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132</v>
      </c>
      <c r="AU114" s="235" t="s">
        <v>85</v>
      </c>
      <c r="AV114" s="13" t="s">
        <v>83</v>
      </c>
      <c r="AW114" s="13" t="s">
        <v>37</v>
      </c>
      <c r="AX114" s="13" t="s">
        <v>75</v>
      </c>
      <c r="AY114" s="235" t="s">
        <v>121</v>
      </c>
    </row>
    <row r="115" s="14" customFormat="1">
      <c r="A115" s="14"/>
      <c r="B115" s="236"/>
      <c r="C115" s="237"/>
      <c r="D115" s="227" t="s">
        <v>132</v>
      </c>
      <c r="E115" s="238" t="s">
        <v>19</v>
      </c>
      <c r="F115" s="239" t="s">
        <v>163</v>
      </c>
      <c r="G115" s="237"/>
      <c r="H115" s="240">
        <v>14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132</v>
      </c>
      <c r="AU115" s="246" t="s">
        <v>85</v>
      </c>
      <c r="AV115" s="14" t="s">
        <v>85</v>
      </c>
      <c r="AW115" s="14" t="s">
        <v>37</v>
      </c>
      <c r="AX115" s="14" t="s">
        <v>83</v>
      </c>
      <c r="AY115" s="246" t="s">
        <v>121</v>
      </c>
    </row>
    <row r="116" s="2" customFormat="1" ht="24.15" customHeight="1">
      <c r="A116" s="41"/>
      <c r="B116" s="42"/>
      <c r="C116" s="207" t="s">
        <v>164</v>
      </c>
      <c r="D116" s="207" t="s">
        <v>123</v>
      </c>
      <c r="E116" s="208" t="s">
        <v>165</v>
      </c>
      <c r="F116" s="209" t="s">
        <v>166</v>
      </c>
      <c r="G116" s="210" t="s">
        <v>167</v>
      </c>
      <c r="H116" s="211">
        <v>15</v>
      </c>
      <c r="I116" s="212"/>
      <c r="J116" s="213">
        <f>ROUND(I116*H116,2)</f>
        <v>0</v>
      </c>
      <c r="K116" s="209" t="s">
        <v>127</v>
      </c>
      <c r="L116" s="47"/>
      <c r="M116" s="214" t="s">
        <v>19</v>
      </c>
      <c r="N116" s="215" t="s">
        <v>46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0.23000000000000001</v>
      </c>
      <c r="T116" s="217">
        <f>S116*H116</f>
        <v>3.4500000000000002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128</v>
      </c>
      <c r="AT116" s="218" t="s">
        <v>123</v>
      </c>
      <c r="AU116" s="218" t="s">
        <v>85</v>
      </c>
      <c r="AY116" s="20" t="s">
        <v>121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0" t="s">
        <v>83</v>
      </c>
      <c r="BK116" s="219">
        <f>ROUND(I116*H116,2)</f>
        <v>0</v>
      </c>
      <c r="BL116" s="20" t="s">
        <v>128</v>
      </c>
      <c r="BM116" s="218" t="s">
        <v>168</v>
      </c>
    </row>
    <row r="117" s="2" customFormat="1">
      <c r="A117" s="41"/>
      <c r="B117" s="42"/>
      <c r="C117" s="43"/>
      <c r="D117" s="220" t="s">
        <v>130</v>
      </c>
      <c r="E117" s="43"/>
      <c r="F117" s="221" t="s">
        <v>169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130</v>
      </c>
      <c r="AU117" s="20" t="s">
        <v>85</v>
      </c>
    </row>
    <row r="118" s="14" customFormat="1">
      <c r="A118" s="14"/>
      <c r="B118" s="236"/>
      <c r="C118" s="237"/>
      <c r="D118" s="227" t="s">
        <v>132</v>
      </c>
      <c r="E118" s="238" t="s">
        <v>19</v>
      </c>
      <c r="F118" s="239" t="s">
        <v>170</v>
      </c>
      <c r="G118" s="237"/>
      <c r="H118" s="240">
        <v>15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132</v>
      </c>
      <c r="AU118" s="246" t="s">
        <v>85</v>
      </c>
      <c r="AV118" s="14" t="s">
        <v>85</v>
      </c>
      <c r="AW118" s="14" t="s">
        <v>37</v>
      </c>
      <c r="AX118" s="14" t="s">
        <v>83</v>
      </c>
      <c r="AY118" s="246" t="s">
        <v>121</v>
      </c>
    </row>
    <row r="119" s="2" customFormat="1" ht="24.15" customHeight="1">
      <c r="A119" s="41"/>
      <c r="B119" s="42"/>
      <c r="C119" s="207" t="s">
        <v>171</v>
      </c>
      <c r="D119" s="207" t="s">
        <v>123</v>
      </c>
      <c r="E119" s="208" t="s">
        <v>172</v>
      </c>
      <c r="F119" s="209" t="s">
        <v>173</v>
      </c>
      <c r="G119" s="210" t="s">
        <v>167</v>
      </c>
      <c r="H119" s="211">
        <v>65</v>
      </c>
      <c r="I119" s="212"/>
      <c r="J119" s="213">
        <f>ROUND(I119*H119,2)</f>
        <v>0</v>
      </c>
      <c r="K119" s="209" t="s">
        <v>127</v>
      </c>
      <c r="L119" s="47"/>
      <c r="M119" s="214" t="s">
        <v>19</v>
      </c>
      <c r="N119" s="215" t="s">
        <v>46</v>
      </c>
      <c r="O119" s="87"/>
      <c r="P119" s="216">
        <f>O119*H119</f>
        <v>0</v>
      </c>
      <c r="Q119" s="216">
        <v>0</v>
      </c>
      <c r="R119" s="216">
        <f>Q119*H119</f>
        <v>0</v>
      </c>
      <c r="S119" s="216">
        <v>0.20499999999999999</v>
      </c>
      <c r="T119" s="217">
        <f>S119*H119</f>
        <v>13.324999999999999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128</v>
      </c>
      <c r="AT119" s="218" t="s">
        <v>123</v>
      </c>
      <c r="AU119" s="218" t="s">
        <v>85</v>
      </c>
      <c r="AY119" s="20" t="s">
        <v>121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20" t="s">
        <v>83</v>
      </c>
      <c r="BK119" s="219">
        <f>ROUND(I119*H119,2)</f>
        <v>0</v>
      </c>
      <c r="BL119" s="20" t="s">
        <v>128</v>
      </c>
      <c r="BM119" s="218" t="s">
        <v>174</v>
      </c>
    </row>
    <row r="120" s="2" customFormat="1">
      <c r="A120" s="41"/>
      <c r="B120" s="42"/>
      <c r="C120" s="43"/>
      <c r="D120" s="220" t="s">
        <v>130</v>
      </c>
      <c r="E120" s="43"/>
      <c r="F120" s="221" t="s">
        <v>175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130</v>
      </c>
      <c r="AU120" s="20" t="s">
        <v>85</v>
      </c>
    </row>
    <row r="121" s="13" customFormat="1">
      <c r="A121" s="13"/>
      <c r="B121" s="225"/>
      <c r="C121" s="226"/>
      <c r="D121" s="227" t="s">
        <v>132</v>
      </c>
      <c r="E121" s="228" t="s">
        <v>19</v>
      </c>
      <c r="F121" s="229" t="s">
        <v>133</v>
      </c>
      <c r="G121" s="226"/>
      <c r="H121" s="228" t="s">
        <v>19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132</v>
      </c>
      <c r="AU121" s="235" t="s">
        <v>85</v>
      </c>
      <c r="AV121" s="13" t="s">
        <v>83</v>
      </c>
      <c r="AW121" s="13" t="s">
        <v>37</v>
      </c>
      <c r="AX121" s="13" t="s">
        <v>75</v>
      </c>
      <c r="AY121" s="235" t="s">
        <v>121</v>
      </c>
    </row>
    <row r="122" s="14" customFormat="1">
      <c r="A122" s="14"/>
      <c r="B122" s="236"/>
      <c r="C122" s="237"/>
      <c r="D122" s="227" t="s">
        <v>132</v>
      </c>
      <c r="E122" s="238" t="s">
        <v>19</v>
      </c>
      <c r="F122" s="239" t="s">
        <v>176</v>
      </c>
      <c r="G122" s="237"/>
      <c r="H122" s="240">
        <v>65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132</v>
      </c>
      <c r="AU122" s="246" t="s">
        <v>85</v>
      </c>
      <c r="AV122" s="14" t="s">
        <v>85</v>
      </c>
      <c r="AW122" s="14" t="s">
        <v>37</v>
      </c>
      <c r="AX122" s="14" t="s">
        <v>83</v>
      </c>
      <c r="AY122" s="246" t="s">
        <v>121</v>
      </c>
    </row>
    <row r="123" s="2" customFormat="1" ht="21.75" customHeight="1">
      <c r="A123" s="41"/>
      <c r="B123" s="42"/>
      <c r="C123" s="207" t="s">
        <v>177</v>
      </c>
      <c r="D123" s="207" t="s">
        <v>123</v>
      </c>
      <c r="E123" s="208" t="s">
        <v>178</v>
      </c>
      <c r="F123" s="209" t="s">
        <v>179</v>
      </c>
      <c r="G123" s="210" t="s">
        <v>180</v>
      </c>
      <c r="H123" s="211">
        <v>641.88</v>
      </c>
      <c r="I123" s="212"/>
      <c r="J123" s="213">
        <f>ROUND(I123*H123,2)</f>
        <v>0</v>
      </c>
      <c r="K123" s="209" t="s">
        <v>127</v>
      </c>
      <c r="L123" s="47"/>
      <c r="M123" s="214" t="s">
        <v>19</v>
      </c>
      <c r="N123" s="215" t="s">
        <v>46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8" t="s">
        <v>128</v>
      </c>
      <c r="AT123" s="218" t="s">
        <v>123</v>
      </c>
      <c r="AU123" s="218" t="s">
        <v>85</v>
      </c>
      <c r="AY123" s="20" t="s">
        <v>121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20" t="s">
        <v>83</v>
      </c>
      <c r="BK123" s="219">
        <f>ROUND(I123*H123,2)</f>
        <v>0</v>
      </c>
      <c r="BL123" s="20" t="s">
        <v>128</v>
      </c>
      <c r="BM123" s="218" t="s">
        <v>181</v>
      </c>
    </row>
    <row r="124" s="2" customFormat="1">
      <c r="A124" s="41"/>
      <c r="B124" s="42"/>
      <c r="C124" s="43"/>
      <c r="D124" s="220" t="s">
        <v>130</v>
      </c>
      <c r="E124" s="43"/>
      <c r="F124" s="221" t="s">
        <v>182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130</v>
      </c>
      <c r="AU124" s="20" t="s">
        <v>85</v>
      </c>
    </row>
    <row r="125" s="13" customFormat="1">
      <c r="A125" s="13"/>
      <c r="B125" s="225"/>
      <c r="C125" s="226"/>
      <c r="D125" s="227" t="s">
        <v>132</v>
      </c>
      <c r="E125" s="228" t="s">
        <v>19</v>
      </c>
      <c r="F125" s="229" t="s">
        <v>133</v>
      </c>
      <c r="G125" s="226"/>
      <c r="H125" s="228" t="s">
        <v>19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132</v>
      </c>
      <c r="AU125" s="235" t="s">
        <v>85</v>
      </c>
      <c r="AV125" s="13" t="s">
        <v>83</v>
      </c>
      <c r="AW125" s="13" t="s">
        <v>37</v>
      </c>
      <c r="AX125" s="13" t="s">
        <v>75</v>
      </c>
      <c r="AY125" s="235" t="s">
        <v>121</v>
      </c>
    </row>
    <row r="126" s="14" customFormat="1">
      <c r="A126" s="14"/>
      <c r="B126" s="236"/>
      <c r="C126" s="237"/>
      <c r="D126" s="227" t="s">
        <v>132</v>
      </c>
      <c r="E126" s="238" t="s">
        <v>19</v>
      </c>
      <c r="F126" s="239" t="s">
        <v>183</v>
      </c>
      <c r="G126" s="237"/>
      <c r="H126" s="240">
        <v>244.91999999999999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132</v>
      </c>
      <c r="AU126" s="246" t="s">
        <v>85</v>
      </c>
      <c r="AV126" s="14" t="s">
        <v>85</v>
      </c>
      <c r="AW126" s="14" t="s">
        <v>37</v>
      </c>
      <c r="AX126" s="14" t="s">
        <v>75</v>
      </c>
      <c r="AY126" s="246" t="s">
        <v>121</v>
      </c>
    </row>
    <row r="127" s="14" customFormat="1">
      <c r="A127" s="14"/>
      <c r="B127" s="236"/>
      <c r="C127" s="237"/>
      <c r="D127" s="227" t="s">
        <v>132</v>
      </c>
      <c r="E127" s="238" t="s">
        <v>19</v>
      </c>
      <c r="F127" s="239" t="s">
        <v>184</v>
      </c>
      <c r="G127" s="237"/>
      <c r="H127" s="240">
        <v>82.560000000000002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132</v>
      </c>
      <c r="AU127" s="246" t="s">
        <v>85</v>
      </c>
      <c r="AV127" s="14" t="s">
        <v>85</v>
      </c>
      <c r="AW127" s="14" t="s">
        <v>37</v>
      </c>
      <c r="AX127" s="14" t="s">
        <v>75</v>
      </c>
      <c r="AY127" s="246" t="s">
        <v>121</v>
      </c>
    </row>
    <row r="128" s="14" customFormat="1">
      <c r="A128" s="14"/>
      <c r="B128" s="236"/>
      <c r="C128" s="237"/>
      <c r="D128" s="227" t="s">
        <v>132</v>
      </c>
      <c r="E128" s="238" t="s">
        <v>19</v>
      </c>
      <c r="F128" s="239" t="s">
        <v>185</v>
      </c>
      <c r="G128" s="237"/>
      <c r="H128" s="240">
        <v>14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132</v>
      </c>
      <c r="AU128" s="246" t="s">
        <v>85</v>
      </c>
      <c r="AV128" s="14" t="s">
        <v>85</v>
      </c>
      <c r="AW128" s="14" t="s">
        <v>37</v>
      </c>
      <c r="AX128" s="14" t="s">
        <v>75</v>
      </c>
      <c r="AY128" s="246" t="s">
        <v>121</v>
      </c>
    </row>
    <row r="129" s="16" customFormat="1">
      <c r="A129" s="16"/>
      <c r="B129" s="258"/>
      <c r="C129" s="259"/>
      <c r="D129" s="227" t="s">
        <v>132</v>
      </c>
      <c r="E129" s="260" t="s">
        <v>19</v>
      </c>
      <c r="F129" s="261" t="s">
        <v>186</v>
      </c>
      <c r="G129" s="259"/>
      <c r="H129" s="262">
        <v>341.48000000000002</v>
      </c>
      <c r="I129" s="263"/>
      <c r="J129" s="259"/>
      <c r="K129" s="259"/>
      <c r="L129" s="264"/>
      <c r="M129" s="265"/>
      <c r="N129" s="266"/>
      <c r="O129" s="266"/>
      <c r="P129" s="266"/>
      <c r="Q129" s="266"/>
      <c r="R129" s="266"/>
      <c r="S129" s="266"/>
      <c r="T129" s="267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T129" s="268" t="s">
        <v>132</v>
      </c>
      <c r="AU129" s="268" t="s">
        <v>85</v>
      </c>
      <c r="AV129" s="16" t="s">
        <v>142</v>
      </c>
      <c r="AW129" s="16" t="s">
        <v>37</v>
      </c>
      <c r="AX129" s="16" t="s">
        <v>75</v>
      </c>
      <c r="AY129" s="268" t="s">
        <v>121</v>
      </c>
    </row>
    <row r="130" s="14" customFormat="1">
      <c r="A130" s="14"/>
      <c r="B130" s="236"/>
      <c r="C130" s="237"/>
      <c r="D130" s="227" t="s">
        <v>132</v>
      </c>
      <c r="E130" s="238" t="s">
        <v>19</v>
      </c>
      <c r="F130" s="239" t="s">
        <v>187</v>
      </c>
      <c r="G130" s="237"/>
      <c r="H130" s="240">
        <v>251.19999999999999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132</v>
      </c>
      <c r="AU130" s="246" t="s">
        <v>85</v>
      </c>
      <c r="AV130" s="14" t="s">
        <v>85</v>
      </c>
      <c r="AW130" s="14" t="s">
        <v>37</v>
      </c>
      <c r="AX130" s="14" t="s">
        <v>75</v>
      </c>
      <c r="AY130" s="246" t="s">
        <v>121</v>
      </c>
    </row>
    <row r="131" s="14" customFormat="1">
      <c r="A131" s="14"/>
      <c r="B131" s="236"/>
      <c r="C131" s="237"/>
      <c r="D131" s="227" t="s">
        <v>132</v>
      </c>
      <c r="E131" s="238" t="s">
        <v>19</v>
      </c>
      <c r="F131" s="239" t="s">
        <v>188</v>
      </c>
      <c r="G131" s="237"/>
      <c r="H131" s="240">
        <v>38.700000000000003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132</v>
      </c>
      <c r="AU131" s="246" t="s">
        <v>85</v>
      </c>
      <c r="AV131" s="14" t="s">
        <v>85</v>
      </c>
      <c r="AW131" s="14" t="s">
        <v>37</v>
      </c>
      <c r="AX131" s="14" t="s">
        <v>75</v>
      </c>
      <c r="AY131" s="246" t="s">
        <v>121</v>
      </c>
    </row>
    <row r="132" s="14" customFormat="1">
      <c r="A132" s="14"/>
      <c r="B132" s="236"/>
      <c r="C132" s="237"/>
      <c r="D132" s="227" t="s">
        <v>132</v>
      </c>
      <c r="E132" s="238" t="s">
        <v>19</v>
      </c>
      <c r="F132" s="239" t="s">
        <v>189</v>
      </c>
      <c r="G132" s="237"/>
      <c r="H132" s="240">
        <v>10.5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132</v>
      </c>
      <c r="AU132" s="246" t="s">
        <v>85</v>
      </c>
      <c r="AV132" s="14" t="s">
        <v>85</v>
      </c>
      <c r="AW132" s="14" t="s">
        <v>37</v>
      </c>
      <c r="AX132" s="14" t="s">
        <v>75</v>
      </c>
      <c r="AY132" s="246" t="s">
        <v>121</v>
      </c>
    </row>
    <row r="133" s="16" customFormat="1">
      <c r="A133" s="16"/>
      <c r="B133" s="258"/>
      <c r="C133" s="259"/>
      <c r="D133" s="227" t="s">
        <v>132</v>
      </c>
      <c r="E133" s="260" t="s">
        <v>19</v>
      </c>
      <c r="F133" s="261" t="s">
        <v>186</v>
      </c>
      <c r="G133" s="259"/>
      <c r="H133" s="262">
        <v>300.39999999999998</v>
      </c>
      <c r="I133" s="263"/>
      <c r="J133" s="259"/>
      <c r="K133" s="259"/>
      <c r="L133" s="264"/>
      <c r="M133" s="265"/>
      <c r="N133" s="266"/>
      <c r="O133" s="266"/>
      <c r="P133" s="266"/>
      <c r="Q133" s="266"/>
      <c r="R133" s="266"/>
      <c r="S133" s="266"/>
      <c r="T133" s="267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T133" s="268" t="s">
        <v>132</v>
      </c>
      <c r="AU133" s="268" t="s">
        <v>85</v>
      </c>
      <c r="AV133" s="16" t="s">
        <v>142</v>
      </c>
      <c r="AW133" s="16" t="s">
        <v>37</v>
      </c>
      <c r="AX133" s="16" t="s">
        <v>75</v>
      </c>
      <c r="AY133" s="268" t="s">
        <v>121</v>
      </c>
    </row>
    <row r="134" s="15" customFormat="1">
      <c r="A134" s="15"/>
      <c r="B134" s="247"/>
      <c r="C134" s="248"/>
      <c r="D134" s="227" t="s">
        <v>132</v>
      </c>
      <c r="E134" s="249" t="s">
        <v>19</v>
      </c>
      <c r="F134" s="250" t="s">
        <v>141</v>
      </c>
      <c r="G134" s="248"/>
      <c r="H134" s="251">
        <v>641.88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7" t="s">
        <v>132</v>
      </c>
      <c r="AU134" s="257" t="s">
        <v>85</v>
      </c>
      <c r="AV134" s="15" t="s">
        <v>128</v>
      </c>
      <c r="AW134" s="15" t="s">
        <v>37</v>
      </c>
      <c r="AX134" s="15" t="s">
        <v>83</v>
      </c>
      <c r="AY134" s="257" t="s">
        <v>121</v>
      </c>
    </row>
    <row r="135" s="2" customFormat="1" ht="24.15" customHeight="1">
      <c r="A135" s="41"/>
      <c r="B135" s="42"/>
      <c r="C135" s="207" t="s">
        <v>190</v>
      </c>
      <c r="D135" s="207" t="s">
        <v>123</v>
      </c>
      <c r="E135" s="208" t="s">
        <v>191</v>
      </c>
      <c r="F135" s="209" t="s">
        <v>192</v>
      </c>
      <c r="G135" s="210" t="s">
        <v>180</v>
      </c>
      <c r="H135" s="211">
        <v>47.5</v>
      </c>
      <c r="I135" s="212"/>
      <c r="J135" s="213">
        <f>ROUND(I135*H135,2)</f>
        <v>0</v>
      </c>
      <c r="K135" s="209" t="s">
        <v>127</v>
      </c>
      <c r="L135" s="47"/>
      <c r="M135" s="214" t="s">
        <v>19</v>
      </c>
      <c r="N135" s="215" t="s">
        <v>46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128</v>
      </c>
      <c r="AT135" s="218" t="s">
        <v>123</v>
      </c>
      <c r="AU135" s="218" t="s">
        <v>85</v>
      </c>
      <c r="AY135" s="20" t="s">
        <v>121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20" t="s">
        <v>83</v>
      </c>
      <c r="BK135" s="219">
        <f>ROUND(I135*H135,2)</f>
        <v>0</v>
      </c>
      <c r="BL135" s="20" t="s">
        <v>128</v>
      </c>
      <c r="BM135" s="218" t="s">
        <v>193</v>
      </c>
    </row>
    <row r="136" s="2" customFormat="1">
      <c r="A136" s="41"/>
      <c r="B136" s="42"/>
      <c r="C136" s="43"/>
      <c r="D136" s="220" t="s">
        <v>130</v>
      </c>
      <c r="E136" s="43"/>
      <c r="F136" s="221" t="s">
        <v>194</v>
      </c>
      <c r="G136" s="43"/>
      <c r="H136" s="43"/>
      <c r="I136" s="222"/>
      <c r="J136" s="43"/>
      <c r="K136" s="43"/>
      <c r="L136" s="47"/>
      <c r="M136" s="223"/>
      <c r="N136" s="22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130</v>
      </c>
      <c r="AU136" s="20" t="s">
        <v>85</v>
      </c>
    </row>
    <row r="137" s="14" customFormat="1">
      <c r="A137" s="14"/>
      <c r="B137" s="236"/>
      <c r="C137" s="237"/>
      <c r="D137" s="227" t="s">
        <v>132</v>
      </c>
      <c r="E137" s="238" t="s">
        <v>19</v>
      </c>
      <c r="F137" s="239" t="s">
        <v>195</v>
      </c>
      <c r="G137" s="237"/>
      <c r="H137" s="240">
        <v>47.5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132</v>
      </c>
      <c r="AU137" s="246" t="s">
        <v>85</v>
      </c>
      <c r="AV137" s="14" t="s">
        <v>85</v>
      </c>
      <c r="AW137" s="14" t="s">
        <v>37</v>
      </c>
      <c r="AX137" s="14" t="s">
        <v>83</v>
      </c>
      <c r="AY137" s="246" t="s">
        <v>121</v>
      </c>
    </row>
    <row r="138" s="2" customFormat="1" ht="24.15" customHeight="1">
      <c r="A138" s="41"/>
      <c r="B138" s="42"/>
      <c r="C138" s="207" t="s">
        <v>196</v>
      </c>
      <c r="D138" s="207" t="s">
        <v>123</v>
      </c>
      <c r="E138" s="208" t="s">
        <v>197</v>
      </c>
      <c r="F138" s="209" t="s">
        <v>198</v>
      </c>
      <c r="G138" s="210" t="s">
        <v>180</v>
      </c>
      <c r="H138" s="211">
        <v>1.5</v>
      </c>
      <c r="I138" s="212"/>
      <c r="J138" s="213">
        <f>ROUND(I138*H138,2)</f>
        <v>0</v>
      </c>
      <c r="K138" s="209" t="s">
        <v>127</v>
      </c>
      <c r="L138" s="47"/>
      <c r="M138" s="214" t="s">
        <v>19</v>
      </c>
      <c r="N138" s="215" t="s">
        <v>46</v>
      </c>
      <c r="O138" s="87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8" t="s">
        <v>128</v>
      </c>
      <c r="AT138" s="218" t="s">
        <v>123</v>
      </c>
      <c r="AU138" s="218" t="s">
        <v>85</v>
      </c>
      <c r="AY138" s="20" t="s">
        <v>121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20" t="s">
        <v>83</v>
      </c>
      <c r="BK138" s="219">
        <f>ROUND(I138*H138,2)</f>
        <v>0</v>
      </c>
      <c r="BL138" s="20" t="s">
        <v>128</v>
      </c>
      <c r="BM138" s="218" t="s">
        <v>199</v>
      </c>
    </row>
    <row r="139" s="2" customFormat="1">
      <c r="A139" s="41"/>
      <c r="B139" s="42"/>
      <c r="C139" s="43"/>
      <c r="D139" s="220" t="s">
        <v>130</v>
      </c>
      <c r="E139" s="43"/>
      <c r="F139" s="221" t="s">
        <v>200</v>
      </c>
      <c r="G139" s="43"/>
      <c r="H139" s="43"/>
      <c r="I139" s="222"/>
      <c r="J139" s="43"/>
      <c r="K139" s="43"/>
      <c r="L139" s="47"/>
      <c r="M139" s="223"/>
      <c r="N139" s="22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130</v>
      </c>
      <c r="AU139" s="20" t="s">
        <v>85</v>
      </c>
    </row>
    <row r="140" s="14" customFormat="1">
      <c r="A140" s="14"/>
      <c r="B140" s="236"/>
      <c r="C140" s="237"/>
      <c r="D140" s="227" t="s">
        <v>132</v>
      </c>
      <c r="E140" s="238" t="s">
        <v>19</v>
      </c>
      <c r="F140" s="239" t="s">
        <v>201</v>
      </c>
      <c r="G140" s="237"/>
      <c r="H140" s="240">
        <v>1.5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132</v>
      </c>
      <c r="AU140" s="246" t="s">
        <v>85</v>
      </c>
      <c r="AV140" s="14" t="s">
        <v>85</v>
      </c>
      <c r="AW140" s="14" t="s">
        <v>37</v>
      </c>
      <c r="AX140" s="14" t="s">
        <v>83</v>
      </c>
      <c r="AY140" s="246" t="s">
        <v>121</v>
      </c>
    </row>
    <row r="141" s="2" customFormat="1" ht="24.15" customHeight="1">
      <c r="A141" s="41"/>
      <c r="B141" s="42"/>
      <c r="C141" s="207" t="s">
        <v>8</v>
      </c>
      <c r="D141" s="207" t="s">
        <v>123</v>
      </c>
      <c r="E141" s="208" t="s">
        <v>202</v>
      </c>
      <c r="F141" s="209" t="s">
        <v>203</v>
      </c>
      <c r="G141" s="210" t="s">
        <v>180</v>
      </c>
      <c r="H141" s="211">
        <v>75.25</v>
      </c>
      <c r="I141" s="212"/>
      <c r="J141" s="213">
        <f>ROUND(I141*H141,2)</f>
        <v>0</v>
      </c>
      <c r="K141" s="209" t="s">
        <v>127</v>
      </c>
      <c r="L141" s="47"/>
      <c r="M141" s="214" t="s">
        <v>19</v>
      </c>
      <c r="N141" s="215" t="s">
        <v>46</v>
      </c>
      <c r="O141" s="87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8" t="s">
        <v>128</v>
      </c>
      <c r="AT141" s="218" t="s">
        <v>123</v>
      </c>
      <c r="AU141" s="218" t="s">
        <v>85</v>
      </c>
      <c r="AY141" s="20" t="s">
        <v>121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20" t="s">
        <v>83</v>
      </c>
      <c r="BK141" s="219">
        <f>ROUND(I141*H141,2)</f>
        <v>0</v>
      </c>
      <c r="BL141" s="20" t="s">
        <v>128</v>
      </c>
      <c r="BM141" s="218" t="s">
        <v>204</v>
      </c>
    </row>
    <row r="142" s="2" customFormat="1">
      <c r="A142" s="41"/>
      <c r="B142" s="42"/>
      <c r="C142" s="43"/>
      <c r="D142" s="220" t="s">
        <v>130</v>
      </c>
      <c r="E142" s="43"/>
      <c r="F142" s="221" t="s">
        <v>205</v>
      </c>
      <c r="G142" s="43"/>
      <c r="H142" s="43"/>
      <c r="I142" s="222"/>
      <c r="J142" s="43"/>
      <c r="K142" s="43"/>
      <c r="L142" s="47"/>
      <c r="M142" s="223"/>
      <c r="N142" s="22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130</v>
      </c>
      <c r="AU142" s="20" t="s">
        <v>85</v>
      </c>
    </row>
    <row r="143" s="13" customFormat="1">
      <c r="A143" s="13"/>
      <c r="B143" s="225"/>
      <c r="C143" s="226"/>
      <c r="D143" s="227" t="s">
        <v>132</v>
      </c>
      <c r="E143" s="228" t="s">
        <v>19</v>
      </c>
      <c r="F143" s="229" t="s">
        <v>133</v>
      </c>
      <c r="G143" s="226"/>
      <c r="H143" s="228" t="s">
        <v>19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132</v>
      </c>
      <c r="AU143" s="235" t="s">
        <v>85</v>
      </c>
      <c r="AV143" s="13" t="s">
        <v>83</v>
      </c>
      <c r="AW143" s="13" t="s">
        <v>37</v>
      </c>
      <c r="AX143" s="13" t="s">
        <v>75</v>
      </c>
      <c r="AY143" s="235" t="s">
        <v>121</v>
      </c>
    </row>
    <row r="144" s="14" customFormat="1">
      <c r="A144" s="14"/>
      <c r="B144" s="236"/>
      <c r="C144" s="237"/>
      <c r="D144" s="227" t="s">
        <v>132</v>
      </c>
      <c r="E144" s="238" t="s">
        <v>19</v>
      </c>
      <c r="F144" s="239" t="s">
        <v>206</v>
      </c>
      <c r="G144" s="237"/>
      <c r="H144" s="240">
        <v>28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132</v>
      </c>
      <c r="AU144" s="246" t="s">
        <v>85</v>
      </c>
      <c r="AV144" s="14" t="s">
        <v>85</v>
      </c>
      <c r="AW144" s="14" t="s">
        <v>37</v>
      </c>
      <c r="AX144" s="14" t="s">
        <v>75</v>
      </c>
      <c r="AY144" s="246" t="s">
        <v>121</v>
      </c>
    </row>
    <row r="145" s="14" customFormat="1">
      <c r="A145" s="14"/>
      <c r="B145" s="236"/>
      <c r="C145" s="237"/>
      <c r="D145" s="227" t="s">
        <v>132</v>
      </c>
      <c r="E145" s="238" t="s">
        <v>19</v>
      </c>
      <c r="F145" s="239" t="s">
        <v>207</v>
      </c>
      <c r="G145" s="237"/>
      <c r="H145" s="240">
        <v>47.25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132</v>
      </c>
      <c r="AU145" s="246" t="s">
        <v>85</v>
      </c>
      <c r="AV145" s="14" t="s">
        <v>85</v>
      </c>
      <c r="AW145" s="14" t="s">
        <v>37</v>
      </c>
      <c r="AX145" s="14" t="s">
        <v>75</v>
      </c>
      <c r="AY145" s="246" t="s">
        <v>121</v>
      </c>
    </row>
    <row r="146" s="15" customFormat="1">
      <c r="A146" s="15"/>
      <c r="B146" s="247"/>
      <c r="C146" s="248"/>
      <c r="D146" s="227" t="s">
        <v>132</v>
      </c>
      <c r="E146" s="249" t="s">
        <v>19</v>
      </c>
      <c r="F146" s="250" t="s">
        <v>141</v>
      </c>
      <c r="G146" s="248"/>
      <c r="H146" s="251">
        <v>75.25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7" t="s">
        <v>132</v>
      </c>
      <c r="AU146" s="257" t="s">
        <v>85</v>
      </c>
      <c r="AV146" s="15" t="s">
        <v>128</v>
      </c>
      <c r="AW146" s="15" t="s">
        <v>37</v>
      </c>
      <c r="AX146" s="15" t="s">
        <v>83</v>
      </c>
      <c r="AY146" s="257" t="s">
        <v>121</v>
      </c>
    </row>
    <row r="147" s="2" customFormat="1" ht="37.8" customHeight="1">
      <c r="A147" s="41"/>
      <c r="B147" s="42"/>
      <c r="C147" s="207" t="s">
        <v>208</v>
      </c>
      <c r="D147" s="207" t="s">
        <v>123</v>
      </c>
      <c r="E147" s="208" t="s">
        <v>209</v>
      </c>
      <c r="F147" s="209" t="s">
        <v>210</v>
      </c>
      <c r="G147" s="210" t="s">
        <v>180</v>
      </c>
      <c r="H147" s="211">
        <v>718.63</v>
      </c>
      <c r="I147" s="212"/>
      <c r="J147" s="213">
        <f>ROUND(I147*H147,2)</f>
        <v>0</v>
      </c>
      <c r="K147" s="209" t="s">
        <v>127</v>
      </c>
      <c r="L147" s="47"/>
      <c r="M147" s="214" t="s">
        <v>19</v>
      </c>
      <c r="N147" s="215" t="s">
        <v>46</v>
      </c>
      <c r="O147" s="87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128</v>
      </c>
      <c r="AT147" s="218" t="s">
        <v>123</v>
      </c>
      <c r="AU147" s="218" t="s">
        <v>85</v>
      </c>
      <c r="AY147" s="20" t="s">
        <v>121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20" t="s">
        <v>83</v>
      </c>
      <c r="BK147" s="219">
        <f>ROUND(I147*H147,2)</f>
        <v>0</v>
      </c>
      <c r="BL147" s="20" t="s">
        <v>128</v>
      </c>
      <c r="BM147" s="218" t="s">
        <v>211</v>
      </c>
    </row>
    <row r="148" s="2" customFormat="1">
      <c r="A148" s="41"/>
      <c r="B148" s="42"/>
      <c r="C148" s="43"/>
      <c r="D148" s="220" t="s">
        <v>130</v>
      </c>
      <c r="E148" s="43"/>
      <c r="F148" s="221" t="s">
        <v>212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130</v>
      </c>
      <c r="AU148" s="20" t="s">
        <v>85</v>
      </c>
    </row>
    <row r="149" s="14" customFormat="1">
      <c r="A149" s="14"/>
      <c r="B149" s="236"/>
      <c r="C149" s="237"/>
      <c r="D149" s="227" t="s">
        <v>132</v>
      </c>
      <c r="E149" s="238" t="s">
        <v>19</v>
      </c>
      <c r="F149" s="239" t="s">
        <v>213</v>
      </c>
      <c r="G149" s="237"/>
      <c r="H149" s="240">
        <v>341.48000000000002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132</v>
      </c>
      <c r="AU149" s="246" t="s">
        <v>85</v>
      </c>
      <c r="AV149" s="14" t="s">
        <v>85</v>
      </c>
      <c r="AW149" s="14" t="s">
        <v>37</v>
      </c>
      <c r="AX149" s="14" t="s">
        <v>75</v>
      </c>
      <c r="AY149" s="246" t="s">
        <v>121</v>
      </c>
    </row>
    <row r="150" s="14" customFormat="1">
      <c r="A150" s="14"/>
      <c r="B150" s="236"/>
      <c r="C150" s="237"/>
      <c r="D150" s="227" t="s">
        <v>132</v>
      </c>
      <c r="E150" s="238" t="s">
        <v>19</v>
      </c>
      <c r="F150" s="239" t="s">
        <v>214</v>
      </c>
      <c r="G150" s="237"/>
      <c r="H150" s="240">
        <v>300.39999999999998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132</v>
      </c>
      <c r="AU150" s="246" t="s">
        <v>85</v>
      </c>
      <c r="AV150" s="14" t="s">
        <v>85</v>
      </c>
      <c r="AW150" s="14" t="s">
        <v>37</v>
      </c>
      <c r="AX150" s="14" t="s">
        <v>75</v>
      </c>
      <c r="AY150" s="246" t="s">
        <v>121</v>
      </c>
    </row>
    <row r="151" s="14" customFormat="1">
      <c r="A151" s="14"/>
      <c r="B151" s="236"/>
      <c r="C151" s="237"/>
      <c r="D151" s="227" t="s">
        <v>132</v>
      </c>
      <c r="E151" s="238" t="s">
        <v>19</v>
      </c>
      <c r="F151" s="239" t="s">
        <v>215</v>
      </c>
      <c r="G151" s="237"/>
      <c r="H151" s="240">
        <v>75.25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132</v>
      </c>
      <c r="AU151" s="246" t="s">
        <v>85</v>
      </c>
      <c r="AV151" s="14" t="s">
        <v>85</v>
      </c>
      <c r="AW151" s="14" t="s">
        <v>37</v>
      </c>
      <c r="AX151" s="14" t="s">
        <v>75</v>
      </c>
      <c r="AY151" s="246" t="s">
        <v>121</v>
      </c>
    </row>
    <row r="152" s="14" customFormat="1">
      <c r="A152" s="14"/>
      <c r="B152" s="236"/>
      <c r="C152" s="237"/>
      <c r="D152" s="227" t="s">
        <v>132</v>
      </c>
      <c r="E152" s="238" t="s">
        <v>19</v>
      </c>
      <c r="F152" s="239" t="s">
        <v>216</v>
      </c>
      <c r="G152" s="237"/>
      <c r="H152" s="240">
        <v>1.5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132</v>
      </c>
      <c r="AU152" s="246" t="s">
        <v>85</v>
      </c>
      <c r="AV152" s="14" t="s">
        <v>85</v>
      </c>
      <c r="AW152" s="14" t="s">
        <v>37</v>
      </c>
      <c r="AX152" s="14" t="s">
        <v>75</v>
      </c>
      <c r="AY152" s="246" t="s">
        <v>121</v>
      </c>
    </row>
    <row r="153" s="15" customFormat="1">
      <c r="A153" s="15"/>
      <c r="B153" s="247"/>
      <c r="C153" s="248"/>
      <c r="D153" s="227" t="s">
        <v>132</v>
      </c>
      <c r="E153" s="249" t="s">
        <v>19</v>
      </c>
      <c r="F153" s="250" t="s">
        <v>141</v>
      </c>
      <c r="G153" s="248"/>
      <c r="H153" s="251">
        <v>718.63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7" t="s">
        <v>132</v>
      </c>
      <c r="AU153" s="257" t="s">
        <v>85</v>
      </c>
      <c r="AV153" s="15" t="s">
        <v>128</v>
      </c>
      <c r="AW153" s="15" t="s">
        <v>37</v>
      </c>
      <c r="AX153" s="15" t="s">
        <v>83</v>
      </c>
      <c r="AY153" s="257" t="s">
        <v>121</v>
      </c>
    </row>
    <row r="154" s="2" customFormat="1" ht="37.8" customHeight="1">
      <c r="A154" s="41"/>
      <c r="B154" s="42"/>
      <c r="C154" s="207" t="s">
        <v>217</v>
      </c>
      <c r="D154" s="207" t="s">
        <v>123</v>
      </c>
      <c r="E154" s="208" t="s">
        <v>218</v>
      </c>
      <c r="F154" s="209" t="s">
        <v>219</v>
      </c>
      <c r="G154" s="210" t="s">
        <v>180</v>
      </c>
      <c r="H154" s="211">
        <v>1437.26</v>
      </c>
      <c r="I154" s="212"/>
      <c r="J154" s="213">
        <f>ROUND(I154*H154,2)</f>
        <v>0</v>
      </c>
      <c r="K154" s="209" t="s">
        <v>127</v>
      </c>
      <c r="L154" s="47"/>
      <c r="M154" s="214" t="s">
        <v>19</v>
      </c>
      <c r="N154" s="215" t="s">
        <v>46</v>
      </c>
      <c r="O154" s="87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8" t="s">
        <v>128</v>
      </c>
      <c r="AT154" s="218" t="s">
        <v>123</v>
      </c>
      <c r="AU154" s="218" t="s">
        <v>85</v>
      </c>
      <c r="AY154" s="20" t="s">
        <v>121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20" t="s">
        <v>83</v>
      </c>
      <c r="BK154" s="219">
        <f>ROUND(I154*H154,2)</f>
        <v>0</v>
      </c>
      <c r="BL154" s="20" t="s">
        <v>128</v>
      </c>
      <c r="BM154" s="218" t="s">
        <v>220</v>
      </c>
    </row>
    <row r="155" s="2" customFormat="1">
      <c r="A155" s="41"/>
      <c r="B155" s="42"/>
      <c r="C155" s="43"/>
      <c r="D155" s="220" t="s">
        <v>130</v>
      </c>
      <c r="E155" s="43"/>
      <c r="F155" s="221" t="s">
        <v>221</v>
      </c>
      <c r="G155" s="43"/>
      <c r="H155" s="43"/>
      <c r="I155" s="222"/>
      <c r="J155" s="43"/>
      <c r="K155" s="43"/>
      <c r="L155" s="47"/>
      <c r="M155" s="223"/>
      <c r="N155" s="22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130</v>
      </c>
      <c r="AU155" s="20" t="s">
        <v>85</v>
      </c>
    </row>
    <row r="156" s="13" customFormat="1">
      <c r="A156" s="13"/>
      <c r="B156" s="225"/>
      <c r="C156" s="226"/>
      <c r="D156" s="227" t="s">
        <v>132</v>
      </c>
      <c r="E156" s="228" t="s">
        <v>19</v>
      </c>
      <c r="F156" s="229" t="s">
        <v>222</v>
      </c>
      <c r="G156" s="226"/>
      <c r="H156" s="228" t="s">
        <v>19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132</v>
      </c>
      <c r="AU156" s="235" t="s">
        <v>85</v>
      </c>
      <c r="AV156" s="13" t="s">
        <v>83</v>
      </c>
      <c r="AW156" s="13" t="s">
        <v>37</v>
      </c>
      <c r="AX156" s="13" t="s">
        <v>75</v>
      </c>
      <c r="AY156" s="235" t="s">
        <v>121</v>
      </c>
    </row>
    <row r="157" s="14" customFormat="1">
      <c r="A157" s="14"/>
      <c r="B157" s="236"/>
      <c r="C157" s="237"/>
      <c r="D157" s="227" t="s">
        <v>132</v>
      </c>
      <c r="E157" s="238" t="s">
        <v>19</v>
      </c>
      <c r="F157" s="239" t="s">
        <v>223</v>
      </c>
      <c r="G157" s="237"/>
      <c r="H157" s="240">
        <v>682.96000000000004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132</v>
      </c>
      <c r="AU157" s="246" t="s">
        <v>85</v>
      </c>
      <c r="AV157" s="14" t="s">
        <v>85</v>
      </c>
      <c r="AW157" s="14" t="s">
        <v>37</v>
      </c>
      <c r="AX157" s="14" t="s">
        <v>75</v>
      </c>
      <c r="AY157" s="246" t="s">
        <v>121</v>
      </c>
    </row>
    <row r="158" s="14" customFormat="1">
      <c r="A158" s="14"/>
      <c r="B158" s="236"/>
      <c r="C158" s="237"/>
      <c r="D158" s="227" t="s">
        <v>132</v>
      </c>
      <c r="E158" s="238" t="s">
        <v>19</v>
      </c>
      <c r="F158" s="239" t="s">
        <v>224</v>
      </c>
      <c r="G158" s="237"/>
      <c r="H158" s="240">
        <v>600.79999999999995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132</v>
      </c>
      <c r="AU158" s="246" t="s">
        <v>85</v>
      </c>
      <c r="AV158" s="14" t="s">
        <v>85</v>
      </c>
      <c r="AW158" s="14" t="s">
        <v>37</v>
      </c>
      <c r="AX158" s="14" t="s">
        <v>75</v>
      </c>
      <c r="AY158" s="246" t="s">
        <v>121</v>
      </c>
    </row>
    <row r="159" s="14" customFormat="1">
      <c r="A159" s="14"/>
      <c r="B159" s="236"/>
      <c r="C159" s="237"/>
      <c r="D159" s="227" t="s">
        <v>132</v>
      </c>
      <c r="E159" s="238" t="s">
        <v>19</v>
      </c>
      <c r="F159" s="239" t="s">
        <v>225</v>
      </c>
      <c r="G159" s="237"/>
      <c r="H159" s="240">
        <v>150.5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132</v>
      </c>
      <c r="AU159" s="246" t="s">
        <v>85</v>
      </c>
      <c r="AV159" s="14" t="s">
        <v>85</v>
      </c>
      <c r="AW159" s="14" t="s">
        <v>37</v>
      </c>
      <c r="AX159" s="14" t="s">
        <v>75</v>
      </c>
      <c r="AY159" s="246" t="s">
        <v>121</v>
      </c>
    </row>
    <row r="160" s="14" customFormat="1">
      <c r="A160" s="14"/>
      <c r="B160" s="236"/>
      <c r="C160" s="237"/>
      <c r="D160" s="227" t="s">
        <v>132</v>
      </c>
      <c r="E160" s="238" t="s">
        <v>19</v>
      </c>
      <c r="F160" s="239" t="s">
        <v>226</v>
      </c>
      <c r="G160" s="237"/>
      <c r="H160" s="240">
        <v>3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132</v>
      </c>
      <c r="AU160" s="246" t="s">
        <v>85</v>
      </c>
      <c r="AV160" s="14" t="s">
        <v>85</v>
      </c>
      <c r="AW160" s="14" t="s">
        <v>37</v>
      </c>
      <c r="AX160" s="14" t="s">
        <v>75</v>
      </c>
      <c r="AY160" s="246" t="s">
        <v>121</v>
      </c>
    </row>
    <row r="161" s="15" customFormat="1">
      <c r="A161" s="15"/>
      <c r="B161" s="247"/>
      <c r="C161" s="248"/>
      <c r="D161" s="227" t="s">
        <v>132</v>
      </c>
      <c r="E161" s="249" t="s">
        <v>19</v>
      </c>
      <c r="F161" s="250" t="s">
        <v>141</v>
      </c>
      <c r="G161" s="248"/>
      <c r="H161" s="251">
        <v>1437.26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7" t="s">
        <v>132</v>
      </c>
      <c r="AU161" s="257" t="s">
        <v>85</v>
      </c>
      <c r="AV161" s="15" t="s">
        <v>128</v>
      </c>
      <c r="AW161" s="15" t="s">
        <v>37</v>
      </c>
      <c r="AX161" s="15" t="s">
        <v>83</v>
      </c>
      <c r="AY161" s="257" t="s">
        <v>121</v>
      </c>
    </row>
    <row r="162" s="2" customFormat="1" ht="24.15" customHeight="1">
      <c r="A162" s="41"/>
      <c r="B162" s="42"/>
      <c r="C162" s="207" t="s">
        <v>227</v>
      </c>
      <c r="D162" s="207" t="s">
        <v>123</v>
      </c>
      <c r="E162" s="208" t="s">
        <v>228</v>
      </c>
      <c r="F162" s="209" t="s">
        <v>229</v>
      </c>
      <c r="G162" s="210" t="s">
        <v>230</v>
      </c>
      <c r="H162" s="211">
        <v>1293.5340000000001</v>
      </c>
      <c r="I162" s="212"/>
      <c r="J162" s="213">
        <f>ROUND(I162*H162,2)</f>
        <v>0</v>
      </c>
      <c r="K162" s="209" t="s">
        <v>127</v>
      </c>
      <c r="L162" s="47"/>
      <c r="M162" s="214" t="s">
        <v>19</v>
      </c>
      <c r="N162" s="215" t="s">
        <v>46</v>
      </c>
      <c r="O162" s="87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8" t="s">
        <v>128</v>
      </c>
      <c r="AT162" s="218" t="s">
        <v>123</v>
      </c>
      <c r="AU162" s="218" t="s">
        <v>85</v>
      </c>
      <c r="AY162" s="20" t="s">
        <v>121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20" t="s">
        <v>83</v>
      </c>
      <c r="BK162" s="219">
        <f>ROUND(I162*H162,2)</f>
        <v>0</v>
      </c>
      <c r="BL162" s="20" t="s">
        <v>128</v>
      </c>
      <c r="BM162" s="218" t="s">
        <v>231</v>
      </c>
    </row>
    <row r="163" s="2" customFormat="1">
      <c r="A163" s="41"/>
      <c r="B163" s="42"/>
      <c r="C163" s="43"/>
      <c r="D163" s="220" t="s">
        <v>130</v>
      </c>
      <c r="E163" s="43"/>
      <c r="F163" s="221" t="s">
        <v>232</v>
      </c>
      <c r="G163" s="43"/>
      <c r="H163" s="43"/>
      <c r="I163" s="222"/>
      <c r="J163" s="43"/>
      <c r="K163" s="43"/>
      <c r="L163" s="47"/>
      <c r="M163" s="223"/>
      <c r="N163" s="22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130</v>
      </c>
      <c r="AU163" s="20" t="s">
        <v>85</v>
      </c>
    </row>
    <row r="164" s="14" customFormat="1">
      <c r="A164" s="14"/>
      <c r="B164" s="236"/>
      <c r="C164" s="237"/>
      <c r="D164" s="227" t="s">
        <v>132</v>
      </c>
      <c r="E164" s="238" t="s">
        <v>19</v>
      </c>
      <c r="F164" s="239" t="s">
        <v>233</v>
      </c>
      <c r="G164" s="237"/>
      <c r="H164" s="240">
        <v>614.66399999999999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132</v>
      </c>
      <c r="AU164" s="246" t="s">
        <v>85</v>
      </c>
      <c r="AV164" s="14" t="s">
        <v>85</v>
      </c>
      <c r="AW164" s="14" t="s">
        <v>37</v>
      </c>
      <c r="AX164" s="14" t="s">
        <v>75</v>
      </c>
      <c r="AY164" s="246" t="s">
        <v>121</v>
      </c>
    </row>
    <row r="165" s="14" customFormat="1">
      <c r="A165" s="14"/>
      <c r="B165" s="236"/>
      <c r="C165" s="237"/>
      <c r="D165" s="227" t="s">
        <v>132</v>
      </c>
      <c r="E165" s="238" t="s">
        <v>19</v>
      </c>
      <c r="F165" s="239" t="s">
        <v>234</v>
      </c>
      <c r="G165" s="237"/>
      <c r="H165" s="240">
        <v>540.72000000000003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132</v>
      </c>
      <c r="AU165" s="246" t="s">
        <v>85</v>
      </c>
      <c r="AV165" s="14" t="s">
        <v>85</v>
      </c>
      <c r="AW165" s="14" t="s">
        <v>37</v>
      </c>
      <c r="AX165" s="14" t="s">
        <v>75</v>
      </c>
      <c r="AY165" s="246" t="s">
        <v>121</v>
      </c>
    </row>
    <row r="166" s="14" customFormat="1">
      <c r="A166" s="14"/>
      <c r="B166" s="236"/>
      <c r="C166" s="237"/>
      <c r="D166" s="227" t="s">
        <v>132</v>
      </c>
      <c r="E166" s="238" t="s">
        <v>19</v>
      </c>
      <c r="F166" s="239" t="s">
        <v>235</v>
      </c>
      <c r="G166" s="237"/>
      <c r="H166" s="240">
        <v>135.44999999999999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132</v>
      </c>
      <c r="AU166" s="246" t="s">
        <v>85</v>
      </c>
      <c r="AV166" s="14" t="s">
        <v>85</v>
      </c>
      <c r="AW166" s="14" t="s">
        <v>37</v>
      </c>
      <c r="AX166" s="14" t="s">
        <v>75</v>
      </c>
      <c r="AY166" s="246" t="s">
        <v>121</v>
      </c>
    </row>
    <row r="167" s="14" customFormat="1">
      <c r="A167" s="14"/>
      <c r="B167" s="236"/>
      <c r="C167" s="237"/>
      <c r="D167" s="227" t="s">
        <v>132</v>
      </c>
      <c r="E167" s="238" t="s">
        <v>19</v>
      </c>
      <c r="F167" s="239" t="s">
        <v>236</v>
      </c>
      <c r="G167" s="237"/>
      <c r="H167" s="240">
        <v>2.7000000000000002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132</v>
      </c>
      <c r="AU167" s="246" t="s">
        <v>85</v>
      </c>
      <c r="AV167" s="14" t="s">
        <v>85</v>
      </c>
      <c r="AW167" s="14" t="s">
        <v>37</v>
      </c>
      <c r="AX167" s="14" t="s">
        <v>75</v>
      </c>
      <c r="AY167" s="246" t="s">
        <v>121</v>
      </c>
    </row>
    <row r="168" s="15" customFormat="1">
      <c r="A168" s="15"/>
      <c r="B168" s="247"/>
      <c r="C168" s="248"/>
      <c r="D168" s="227" t="s">
        <v>132</v>
      </c>
      <c r="E168" s="249" t="s">
        <v>19</v>
      </c>
      <c r="F168" s="250" t="s">
        <v>141</v>
      </c>
      <c r="G168" s="248"/>
      <c r="H168" s="251">
        <v>1293.5340000000001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7" t="s">
        <v>132</v>
      </c>
      <c r="AU168" s="257" t="s">
        <v>85</v>
      </c>
      <c r="AV168" s="15" t="s">
        <v>128</v>
      </c>
      <c r="AW168" s="15" t="s">
        <v>37</v>
      </c>
      <c r="AX168" s="15" t="s">
        <v>83</v>
      </c>
      <c r="AY168" s="257" t="s">
        <v>121</v>
      </c>
    </row>
    <row r="169" s="2" customFormat="1" ht="24.15" customHeight="1">
      <c r="A169" s="41"/>
      <c r="B169" s="42"/>
      <c r="C169" s="207" t="s">
        <v>237</v>
      </c>
      <c r="D169" s="207" t="s">
        <v>123</v>
      </c>
      <c r="E169" s="208" t="s">
        <v>238</v>
      </c>
      <c r="F169" s="209" t="s">
        <v>239</v>
      </c>
      <c r="G169" s="210" t="s">
        <v>180</v>
      </c>
      <c r="H169" s="211">
        <v>718.63</v>
      </c>
      <c r="I169" s="212"/>
      <c r="J169" s="213">
        <f>ROUND(I169*H169,2)</f>
        <v>0</v>
      </c>
      <c r="K169" s="209" t="s">
        <v>127</v>
      </c>
      <c r="L169" s="47"/>
      <c r="M169" s="214" t="s">
        <v>19</v>
      </c>
      <c r="N169" s="215" t="s">
        <v>46</v>
      </c>
      <c r="O169" s="87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8" t="s">
        <v>128</v>
      </c>
      <c r="AT169" s="218" t="s">
        <v>123</v>
      </c>
      <c r="AU169" s="218" t="s">
        <v>85</v>
      </c>
      <c r="AY169" s="20" t="s">
        <v>121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20" t="s">
        <v>83</v>
      </c>
      <c r="BK169" s="219">
        <f>ROUND(I169*H169,2)</f>
        <v>0</v>
      </c>
      <c r="BL169" s="20" t="s">
        <v>128</v>
      </c>
      <c r="BM169" s="218" t="s">
        <v>240</v>
      </c>
    </row>
    <row r="170" s="2" customFormat="1">
      <c r="A170" s="41"/>
      <c r="B170" s="42"/>
      <c r="C170" s="43"/>
      <c r="D170" s="220" t="s">
        <v>130</v>
      </c>
      <c r="E170" s="43"/>
      <c r="F170" s="221" t="s">
        <v>241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130</v>
      </c>
      <c r="AU170" s="20" t="s">
        <v>85</v>
      </c>
    </row>
    <row r="171" s="14" customFormat="1">
      <c r="A171" s="14"/>
      <c r="B171" s="236"/>
      <c r="C171" s="237"/>
      <c r="D171" s="227" t="s">
        <v>132</v>
      </c>
      <c r="E171" s="238" t="s">
        <v>19</v>
      </c>
      <c r="F171" s="239" t="s">
        <v>213</v>
      </c>
      <c r="G171" s="237"/>
      <c r="H171" s="240">
        <v>341.48000000000002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132</v>
      </c>
      <c r="AU171" s="246" t="s">
        <v>85</v>
      </c>
      <c r="AV171" s="14" t="s">
        <v>85</v>
      </c>
      <c r="AW171" s="14" t="s">
        <v>37</v>
      </c>
      <c r="AX171" s="14" t="s">
        <v>75</v>
      </c>
      <c r="AY171" s="246" t="s">
        <v>121</v>
      </c>
    </row>
    <row r="172" s="14" customFormat="1">
      <c r="A172" s="14"/>
      <c r="B172" s="236"/>
      <c r="C172" s="237"/>
      <c r="D172" s="227" t="s">
        <v>132</v>
      </c>
      <c r="E172" s="238" t="s">
        <v>19</v>
      </c>
      <c r="F172" s="239" t="s">
        <v>214</v>
      </c>
      <c r="G172" s="237"/>
      <c r="H172" s="240">
        <v>300.39999999999998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132</v>
      </c>
      <c r="AU172" s="246" t="s">
        <v>85</v>
      </c>
      <c r="AV172" s="14" t="s">
        <v>85</v>
      </c>
      <c r="AW172" s="14" t="s">
        <v>37</v>
      </c>
      <c r="AX172" s="14" t="s">
        <v>75</v>
      </c>
      <c r="AY172" s="246" t="s">
        <v>121</v>
      </c>
    </row>
    <row r="173" s="14" customFormat="1">
      <c r="A173" s="14"/>
      <c r="B173" s="236"/>
      <c r="C173" s="237"/>
      <c r="D173" s="227" t="s">
        <v>132</v>
      </c>
      <c r="E173" s="238" t="s">
        <v>19</v>
      </c>
      <c r="F173" s="239" t="s">
        <v>215</v>
      </c>
      <c r="G173" s="237"/>
      <c r="H173" s="240">
        <v>75.25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132</v>
      </c>
      <c r="AU173" s="246" t="s">
        <v>85</v>
      </c>
      <c r="AV173" s="14" t="s">
        <v>85</v>
      </c>
      <c r="AW173" s="14" t="s">
        <v>37</v>
      </c>
      <c r="AX173" s="14" t="s">
        <v>75</v>
      </c>
      <c r="AY173" s="246" t="s">
        <v>121</v>
      </c>
    </row>
    <row r="174" s="14" customFormat="1">
      <c r="A174" s="14"/>
      <c r="B174" s="236"/>
      <c r="C174" s="237"/>
      <c r="D174" s="227" t="s">
        <v>132</v>
      </c>
      <c r="E174" s="238" t="s">
        <v>19</v>
      </c>
      <c r="F174" s="239" t="s">
        <v>216</v>
      </c>
      <c r="G174" s="237"/>
      <c r="H174" s="240">
        <v>1.5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132</v>
      </c>
      <c r="AU174" s="246" t="s">
        <v>85</v>
      </c>
      <c r="AV174" s="14" t="s">
        <v>85</v>
      </c>
      <c r="AW174" s="14" t="s">
        <v>37</v>
      </c>
      <c r="AX174" s="14" t="s">
        <v>75</v>
      </c>
      <c r="AY174" s="246" t="s">
        <v>121</v>
      </c>
    </row>
    <row r="175" s="15" customFormat="1">
      <c r="A175" s="15"/>
      <c r="B175" s="247"/>
      <c r="C175" s="248"/>
      <c r="D175" s="227" t="s">
        <v>132</v>
      </c>
      <c r="E175" s="249" t="s">
        <v>19</v>
      </c>
      <c r="F175" s="250" t="s">
        <v>141</v>
      </c>
      <c r="G175" s="248"/>
      <c r="H175" s="251">
        <v>718.63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7" t="s">
        <v>132</v>
      </c>
      <c r="AU175" s="257" t="s">
        <v>85</v>
      </c>
      <c r="AV175" s="15" t="s">
        <v>128</v>
      </c>
      <c r="AW175" s="15" t="s">
        <v>37</v>
      </c>
      <c r="AX175" s="15" t="s">
        <v>83</v>
      </c>
      <c r="AY175" s="257" t="s">
        <v>121</v>
      </c>
    </row>
    <row r="176" s="2" customFormat="1" ht="37.8" customHeight="1">
      <c r="A176" s="41"/>
      <c r="B176" s="42"/>
      <c r="C176" s="207" t="s">
        <v>242</v>
      </c>
      <c r="D176" s="207" t="s">
        <v>123</v>
      </c>
      <c r="E176" s="208" t="s">
        <v>243</v>
      </c>
      <c r="F176" s="209" t="s">
        <v>244</v>
      </c>
      <c r="G176" s="210" t="s">
        <v>180</v>
      </c>
      <c r="H176" s="211">
        <v>46.715000000000003</v>
      </c>
      <c r="I176" s="212"/>
      <c r="J176" s="213">
        <f>ROUND(I176*H176,2)</f>
        <v>0</v>
      </c>
      <c r="K176" s="209" t="s">
        <v>127</v>
      </c>
      <c r="L176" s="47"/>
      <c r="M176" s="214" t="s">
        <v>19</v>
      </c>
      <c r="N176" s="215" t="s">
        <v>46</v>
      </c>
      <c r="O176" s="87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8" t="s">
        <v>128</v>
      </c>
      <c r="AT176" s="218" t="s">
        <v>123</v>
      </c>
      <c r="AU176" s="218" t="s">
        <v>85</v>
      </c>
      <c r="AY176" s="20" t="s">
        <v>121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20" t="s">
        <v>83</v>
      </c>
      <c r="BK176" s="219">
        <f>ROUND(I176*H176,2)</f>
        <v>0</v>
      </c>
      <c r="BL176" s="20" t="s">
        <v>128</v>
      </c>
      <c r="BM176" s="218" t="s">
        <v>245</v>
      </c>
    </row>
    <row r="177" s="2" customFormat="1">
      <c r="A177" s="41"/>
      <c r="B177" s="42"/>
      <c r="C177" s="43"/>
      <c r="D177" s="220" t="s">
        <v>130</v>
      </c>
      <c r="E177" s="43"/>
      <c r="F177" s="221" t="s">
        <v>246</v>
      </c>
      <c r="G177" s="43"/>
      <c r="H177" s="43"/>
      <c r="I177" s="222"/>
      <c r="J177" s="43"/>
      <c r="K177" s="43"/>
      <c r="L177" s="47"/>
      <c r="M177" s="223"/>
      <c r="N177" s="22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130</v>
      </c>
      <c r="AU177" s="20" t="s">
        <v>85</v>
      </c>
    </row>
    <row r="178" s="13" customFormat="1">
      <c r="A178" s="13"/>
      <c r="B178" s="225"/>
      <c r="C178" s="226"/>
      <c r="D178" s="227" t="s">
        <v>132</v>
      </c>
      <c r="E178" s="228" t="s">
        <v>19</v>
      </c>
      <c r="F178" s="229" t="s">
        <v>247</v>
      </c>
      <c r="G178" s="226"/>
      <c r="H178" s="228" t="s">
        <v>19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132</v>
      </c>
      <c r="AU178" s="235" t="s">
        <v>85</v>
      </c>
      <c r="AV178" s="13" t="s">
        <v>83</v>
      </c>
      <c r="AW178" s="13" t="s">
        <v>37</v>
      </c>
      <c r="AX178" s="13" t="s">
        <v>75</v>
      </c>
      <c r="AY178" s="235" t="s">
        <v>121</v>
      </c>
    </row>
    <row r="179" s="14" customFormat="1">
      <c r="A179" s="14"/>
      <c r="B179" s="236"/>
      <c r="C179" s="237"/>
      <c r="D179" s="227" t="s">
        <v>132</v>
      </c>
      <c r="E179" s="238" t="s">
        <v>19</v>
      </c>
      <c r="F179" s="239" t="s">
        <v>248</v>
      </c>
      <c r="G179" s="237"/>
      <c r="H179" s="240">
        <v>46.715000000000003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6" t="s">
        <v>132</v>
      </c>
      <c r="AU179" s="246" t="s">
        <v>85</v>
      </c>
      <c r="AV179" s="14" t="s">
        <v>85</v>
      </c>
      <c r="AW179" s="14" t="s">
        <v>37</v>
      </c>
      <c r="AX179" s="14" t="s">
        <v>83</v>
      </c>
      <c r="AY179" s="246" t="s">
        <v>121</v>
      </c>
    </row>
    <row r="180" s="2" customFormat="1" ht="16.5" customHeight="1">
      <c r="A180" s="41"/>
      <c r="B180" s="42"/>
      <c r="C180" s="269" t="s">
        <v>249</v>
      </c>
      <c r="D180" s="269" t="s">
        <v>250</v>
      </c>
      <c r="E180" s="270" t="s">
        <v>251</v>
      </c>
      <c r="F180" s="271" t="s">
        <v>252</v>
      </c>
      <c r="G180" s="272" t="s">
        <v>230</v>
      </c>
      <c r="H180" s="273">
        <v>84.087000000000003</v>
      </c>
      <c r="I180" s="274"/>
      <c r="J180" s="275">
        <f>ROUND(I180*H180,2)</f>
        <v>0</v>
      </c>
      <c r="K180" s="271" t="s">
        <v>127</v>
      </c>
      <c r="L180" s="276"/>
      <c r="M180" s="277" t="s">
        <v>19</v>
      </c>
      <c r="N180" s="278" t="s">
        <v>46</v>
      </c>
      <c r="O180" s="87"/>
      <c r="P180" s="216">
        <f>O180*H180</f>
        <v>0</v>
      </c>
      <c r="Q180" s="216">
        <v>1</v>
      </c>
      <c r="R180" s="216">
        <f>Q180*H180</f>
        <v>84.087000000000003</v>
      </c>
      <c r="S180" s="216">
        <v>0</v>
      </c>
      <c r="T180" s="21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8" t="s">
        <v>171</v>
      </c>
      <c r="AT180" s="218" t="s">
        <v>250</v>
      </c>
      <c r="AU180" s="218" t="s">
        <v>85</v>
      </c>
      <c r="AY180" s="20" t="s">
        <v>121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20" t="s">
        <v>83</v>
      </c>
      <c r="BK180" s="219">
        <f>ROUND(I180*H180,2)</f>
        <v>0</v>
      </c>
      <c r="BL180" s="20" t="s">
        <v>128</v>
      </c>
      <c r="BM180" s="218" t="s">
        <v>253</v>
      </c>
    </row>
    <row r="181" s="14" customFormat="1">
      <c r="A181" s="14"/>
      <c r="B181" s="236"/>
      <c r="C181" s="237"/>
      <c r="D181" s="227" t="s">
        <v>132</v>
      </c>
      <c r="E181" s="238" t="s">
        <v>19</v>
      </c>
      <c r="F181" s="239" t="s">
        <v>254</v>
      </c>
      <c r="G181" s="237"/>
      <c r="H181" s="240">
        <v>84.087000000000003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6" t="s">
        <v>132</v>
      </c>
      <c r="AU181" s="246" t="s">
        <v>85</v>
      </c>
      <c r="AV181" s="14" t="s">
        <v>85</v>
      </c>
      <c r="AW181" s="14" t="s">
        <v>37</v>
      </c>
      <c r="AX181" s="14" t="s">
        <v>83</v>
      </c>
      <c r="AY181" s="246" t="s">
        <v>121</v>
      </c>
    </row>
    <row r="182" s="2" customFormat="1" ht="37.8" customHeight="1">
      <c r="A182" s="41"/>
      <c r="B182" s="42"/>
      <c r="C182" s="207" t="s">
        <v>255</v>
      </c>
      <c r="D182" s="207" t="s">
        <v>123</v>
      </c>
      <c r="E182" s="208" t="s">
        <v>256</v>
      </c>
      <c r="F182" s="209" t="s">
        <v>257</v>
      </c>
      <c r="G182" s="210" t="s">
        <v>180</v>
      </c>
      <c r="H182" s="211">
        <v>1</v>
      </c>
      <c r="I182" s="212"/>
      <c r="J182" s="213">
        <f>ROUND(I182*H182,2)</f>
        <v>0</v>
      </c>
      <c r="K182" s="209" t="s">
        <v>127</v>
      </c>
      <c r="L182" s="47"/>
      <c r="M182" s="214" t="s">
        <v>19</v>
      </c>
      <c r="N182" s="215" t="s">
        <v>46</v>
      </c>
      <c r="O182" s="87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8" t="s">
        <v>128</v>
      </c>
      <c r="AT182" s="218" t="s">
        <v>123</v>
      </c>
      <c r="AU182" s="218" t="s">
        <v>85</v>
      </c>
      <c r="AY182" s="20" t="s">
        <v>121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20" t="s">
        <v>83</v>
      </c>
      <c r="BK182" s="219">
        <f>ROUND(I182*H182,2)</f>
        <v>0</v>
      </c>
      <c r="BL182" s="20" t="s">
        <v>128</v>
      </c>
      <c r="BM182" s="218" t="s">
        <v>258</v>
      </c>
    </row>
    <row r="183" s="2" customFormat="1">
      <c r="A183" s="41"/>
      <c r="B183" s="42"/>
      <c r="C183" s="43"/>
      <c r="D183" s="220" t="s">
        <v>130</v>
      </c>
      <c r="E183" s="43"/>
      <c r="F183" s="221" t="s">
        <v>259</v>
      </c>
      <c r="G183" s="43"/>
      <c r="H183" s="43"/>
      <c r="I183" s="222"/>
      <c r="J183" s="43"/>
      <c r="K183" s="43"/>
      <c r="L183" s="47"/>
      <c r="M183" s="223"/>
      <c r="N183" s="22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130</v>
      </c>
      <c r="AU183" s="20" t="s">
        <v>85</v>
      </c>
    </row>
    <row r="184" s="13" customFormat="1">
      <c r="A184" s="13"/>
      <c r="B184" s="225"/>
      <c r="C184" s="226"/>
      <c r="D184" s="227" t="s">
        <v>132</v>
      </c>
      <c r="E184" s="228" t="s">
        <v>19</v>
      </c>
      <c r="F184" s="229" t="s">
        <v>247</v>
      </c>
      <c r="G184" s="226"/>
      <c r="H184" s="228" t="s">
        <v>19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132</v>
      </c>
      <c r="AU184" s="235" t="s">
        <v>85</v>
      </c>
      <c r="AV184" s="13" t="s">
        <v>83</v>
      </c>
      <c r="AW184" s="13" t="s">
        <v>37</v>
      </c>
      <c r="AX184" s="13" t="s">
        <v>75</v>
      </c>
      <c r="AY184" s="235" t="s">
        <v>121</v>
      </c>
    </row>
    <row r="185" s="14" customFormat="1">
      <c r="A185" s="14"/>
      <c r="B185" s="236"/>
      <c r="C185" s="237"/>
      <c r="D185" s="227" t="s">
        <v>132</v>
      </c>
      <c r="E185" s="238" t="s">
        <v>19</v>
      </c>
      <c r="F185" s="239" t="s">
        <v>260</v>
      </c>
      <c r="G185" s="237"/>
      <c r="H185" s="240">
        <v>1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132</v>
      </c>
      <c r="AU185" s="246" t="s">
        <v>85</v>
      </c>
      <c r="AV185" s="14" t="s">
        <v>85</v>
      </c>
      <c r="AW185" s="14" t="s">
        <v>37</v>
      </c>
      <c r="AX185" s="14" t="s">
        <v>83</v>
      </c>
      <c r="AY185" s="246" t="s">
        <v>121</v>
      </c>
    </row>
    <row r="186" s="2" customFormat="1" ht="16.5" customHeight="1">
      <c r="A186" s="41"/>
      <c r="B186" s="42"/>
      <c r="C186" s="269" t="s">
        <v>261</v>
      </c>
      <c r="D186" s="269" t="s">
        <v>250</v>
      </c>
      <c r="E186" s="270" t="s">
        <v>262</v>
      </c>
      <c r="F186" s="271" t="s">
        <v>263</v>
      </c>
      <c r="G186" s="272" t="s">
        <v>230</v>
      </c>
      <c r="H186" s="273">
        <v>1.8</v>
      </c>
      <c r="I186" s="274"/>
      <c r="J186" s="275">
        <f>ROUND(I186*H186,2)</f>
        <v>0</v>
      </c>
      <c r="K186" s="271" t="s">
        <v>127</v>
      </c>
      <c r="L186" s="276"/>
      <c r="M186" s="277" t="s">
        <v>19</v>
      </c>
      <c r="N186" s="278" t="s">
        <v>46</v>
      </c>
      <c r="O186" s="87"/>
      <c r="P186" s="216">
        <f>O186*H186</f>
        <v>0</v>
      </c>
      <c r="Q186" s="216">
        <v>1</v>
      </c>
      <c r="R186" s="216">
        <f>Q186*H186</f>
        <v>1.8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171</v>
      </c>
      <c r="AT186" s="218" t="s">
        <v>250</v>
      </c>
      <c r="AU186" s="218" t="s">
        <v>85</v>
      </c>
      <c r="AY186" s="20" t="s">
        <v>121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20" t="s">
        <v>83</v>
      </c>
      <c r="BK186" s="219">
        <f>ROUND(I186*H186,2)</f>
        <v>0</v>
      </c>
      <c r="BL186" s="20" t="s">
        <v>128</v>
      </c>
      <c r="BM186" s="218" t="s">
        <v>264</v>
      </c>
    </row>
    <row r="187" s="13" customFormat="1">
      <c r="A187" s="13"/>
      <c r="B187" s="225"/>
      <c r="C187" s="226"/>
      <c r="D187" s="227" t="s">
        <v>132</v>
      </c>
      <c r="E187" s="228" t="s">
        <v>19</v>
      </c>
      <c r="F187" s="229" t="s">
        <v>247</v>
      </c>
      <c r="G187" s="226"/>
      <c r="H187" s="228" t="s">
        <v>19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132</v>
      </c>
      <c r="AU187" s="235" t="s">
        <v>85</v>
      </c>
      <c r="AV187" s="13" t="s">
        <v>83</v>
      </c>
      <c r="AW187" s="13" t="s">
        <v>37</v>
      </c>
      <c r="AX187" s="13" t="s">
        <v>75</v>
      </c>
      <c r="AY187" s="235" t="s">
        <v>121</v>
      </c>
    </row>
    <row r="188" s="14" customFormat="1">
      <c r="A188" s="14"/>
      <c r="B188" s="236"/>
      <c r="C188" s="237"/>
      <c r="D188" s="227" t="s">
        <v>132</v>
      </c>
      <c r="E188" s="238" t="s">
        <v>19</v>
      </c>
      <c r="F188" s="239" t="s">
        <v>265</v>
      </c>
      <c r="G188" s="237"/>
      <c r="H188" s="240">
        <v>1.8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132</v>
      </c>
      <c r="AU188" s="246" t="s">
        <v>85</v>
      </c>
      <c r="AV188" s="14" t="s">
        <v>85</v>
      </c>
      <c r="AW188" s="14" t="s">
        <v>37</v>
      </c>
      <c r="AX188" s="14" t="s">
        <v>83</v>
      </c>
      <c r="AY188" s="246" t="s">
        <v>121</v>
      </c>
    </row>
    <row r="189" s="2" customFormat="1" ht="24.15" customHeight="1">
      <c r="A189" s="41"/>
      <c r="B189" s="42"/>
      <c r="C189" s="207" t="s">
        <v>7</v>
      </c>
      <c r="D189" s="207" t="s">
        <v>123</v>
      </c>
      <c r="E189" s="208" t="s">
        <v>266</v>
      </c>
      <c r="F189" s="209" t="s">
        <v>267</v>
      </c>
      <c r="G189" s="210" t="s">
        <v>126</v>
      </c>
      <c r="H189" s="211">
        <v>734</v>
      </c>
      <c r="I189" s="212"/>
      <c r="J189" s="213">
        <f>ROUND(I189*H189,2)</f>
        <v>0</v>
      </c>
      <c r="K189" s="209" t="s">
        <v>127</v>
      </c>
      <c r="L189" s="47"/>
      <c r="M189" s="214" t="s">
        <v>19</v>
      </c>
      <c r="N189" s="215" t="s">
        <v>46</v>
      </c>
      <c r="O189" s="87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128</v>
      </c>
      <c r="AT189" s="218" t="s">
        <v>123</v>
      </c>
      <c r="AU189" s="218" t="s">
        <v>85</v>
      </c>
      <c r="AY189" s="20" t="s">
        <v>121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83</v>
      </c>
      <c r="BK189" s="219">
        <f>ROUND(I189*H189,2)</f>
        <v>0</v>
      </c>
      <c r="BL189" s="20" t="s">
        <v>128</v>
      </c>
      <c r="BM189" s="218" t="s">
        <v>268</v>
      </c>
    </row>
    <row r="190" s="2" customFormat="1">
      <c r="A190" s="41"/>
      <c r="B190" s="42"/>
      <c r="C190" s="43"/>
      <c r="D190" s="220" t="s">
        <v>130</v>
      </c>
      <c r="E190" s="43"/>
      <c r="F190" s="221" t="s">
        <v>269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130</v>
      </c>
      <c r="AU190" s="20" t="s">
        <v>85</v>
      </c>
    </row>
    <row r="191" s="13" customFormat="1">
      <c r="A191" s="13"/>
      <c r="B191" s="225"/>
      <c r="C191" s="226"/>
      <c r="D191" s="227" t="s">
        <v>132</v>
      </c>
      <c r="E191" s="228" t="s">
        <v>19</v>
      </c>
      <c r="F191" s="229" t="s">
        <v>247</v>
      </c>
      <c r="G191" s="226"/>
      <c r="H191" s="228" t="s">
        <v>19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132</v>
      </c>
      <c r="AU191" s="235" t="s">
        <v>85</v>
      </c>
      <c r="AV191" s="13" t="s">
        <v>83</v>
      </c>
      <c r="AW191" s="13" t="s">
        <v>37</v>
      </c>
      <c r="AX191" s="13" t="s">
        <v>75</v>
      </c>
      <c r="AY191" s="235" t="s">
        <v>121</v>
      </c>
    </row>
    <row r="192" s="14" customFormat="1">
      <c r="A192" s="14"/>
      <c r="B192" s="236"/>
      <c r="C192" s="237"/>
      <c r="D192" s="227" t="s">
        <v>132</v>
      </c>
      <c r="E192" s="238" t="s">
        <v>19</v>
      </c>
      <c r="F192" s="239" t="s">
        <v>270</v>
      </c>
      <c r="G192" s="237"/>
      <c r="H192" s="240">
        <v>734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132</v>
      </c>
      <c r="AU192" s="246" t="s">
        <v>85</v>
      </c>
      <c r="AV192" s="14" t="s">
        <v>85</v>
      </c>
      <c r="AW192" s="14" t="s">
        <v>37</v>
      </c>
      <c r="AX192" s="14" t="s">
        <v>83</v>
      </c>
      <c r="AY192" s="246" t="s">
        <v>121</v>
      </c>
    </row>
    <row r="193" s="2" customFormat="1" ht="16.5" customHeight="1">
      <c r="A193" s="41"/>
      <c r="B193" s="42"/>
      <c r="C193" s="269" t="s">
        <v>271</v>
      </c>
      <c r="D193" s="269" t="s">
        <v>250</v>
      </c>
      <c r="E193" s="270" t="s">
        <v>272</v>
      </c>
      <c r="F193" s="271" t="s">
        <v>273</v>
      </c>
      <c r="G193" s="272" t="s">
        <v>230</v>
      </c>
      <c r="H193" s="273">
        <v>132.12000000000001</v>
      </c>
      <c r="I193" s="274"/>
      <c r="J193" s="275">
        <f>ROUND(I193*H193,2)</f>
        <v>0</v>
      </c>
      <c r="K193" s="271" t="s">
        <v>127</v>
      </c>
      <c r="L193" s="276"/>
      <c r="M193" s="277" t="s">
        <v>19</v>
      </c>
      <c r="N193" s="278" t="s">
        <v>46</v>
      </c>
      <c r="O193" s="87"/>
      <c r="P193" s="216">
        <f>O193*H193</f>
        <v>0</v>
      </c>
      <c r="Q193" s="216">
        <v>1</v>
      </c>
      <c r="R193" s="216">
        <f>Q193*H193</f>
        <v>132.12000000000001</v>
      </c>
      <c r="S193" s="216">
        <v>0</v>
      </c>
      <c r="T193" s="21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8" t="s">
        <v>171</v>
      </c>
      <c r="AT193" s="218" t="s">
        <v>250</v>
      </c>
      <c r="AU193" s="218" t="s">
        <v>85</v>
      </c>
      <c r="AY193" s="20" t="s">
        <v>121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20" t="s">
        <v>83</v>
      </c>
      <c r="BK193" s="219">
        <f>ROUND(I193*H193,2)</f>
        <v>0</v>
      </c>
      <c r="BL193" s="20" t="s">
        <v>128</v>
      </c>
      <c r="BM193" s="218" t="s">
        <v>274</v>
      </c>
    </row>
    <row r="194" s="13" customFormat="1">
      <c r="A194" s="13"/>
      <c r="B194" s="225"/>
      <c r="C194" s="226"/>
      <c r="D194" s="227" t="s">
        <v>132</v>
      </c>
      <c r="E194" s="228" t="s">
        <v>19</v>
      </c>
      <c r="F194" s="229" t="s">
        <v>247</v>
      </c>
      <c r="G194" s="226"/>
      <c r="H194" s="228" t="s">
        <v>19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132</v>
      </c>
      <c r="AU194" s="235" t="s">
        <v>85</v>
      </c>
      <c r="AV194" s="13" t="s">
        <v>83</v>
      </c>
      <c r="AW194" s="13" t="s">
        <v>37</v>
      </c>
      <c r="AX194" s="13" t="s">
        <v>75</v>
      </c>
      <c r="AY194" s="235" t="s">
        <v>121</v>
      </c>
    </row>
    <row r="195" s="14" customFormat="1">
      <c r="A195" s="14"/>
      <c r="B195" s="236"/>
      <c r="C195" s="237"/>
      <c r="D195" s="227" t="s">
        <v>132</v>
      </c>
      <c r="E195" s="238" t="s">
        <v>19</v>
      </c>
      <c r="F195" s="239" t="s">
        <v>275</v>
      </c>
      <c r="G195" s="237"/>
      <c r="H195" s="240">
        <v>132.12000000000001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132</v>
      </c>
      <c r="AU195" s="246" t="s">
        <v>85</v>
      </c>
      <c r="AV195" s="14" t="s">
        <v>85</v>
      </c>
      <c r="AW195" s="14" t="s">
        <v>37</v>
      </c>
      <c r="AX195" s="14" t="s">
        <v>83</v>
      </c>
      <c r="AY195" s="246" t="s">
        <v>121</v>
      </c>
    </row>
    <row r="196" s="2" customFormat="1" ht="24.15" customHeight="1">
      <c r="A196" s="41"/>
      <c r="B196" s="42"/>
      <c r="C196" s="207" t="s">
        <v>276</v>
      </c>
      <c r="D196" s="207" t="s">
        <v>123</v>
      </c>
      <c r="E196" s="208" t="s">
        <v>277</v>
      </c>
      <c r="F196" s="209" t="s">
        <v>278</v>
      </c>
      <c r="G196" s="210" t="s">
        <v>126</v>
      </c>
      <c r="H196" s="211">
        <v>734</v>
      </c>
      <c r="I196" s="212"/>
      <c r="J196" s="213">
        <f>ROUND(I196*H196,2)</f>
        <v>0</v>
      </c>
      <c r="K196" s="209" t="s">
        <v>127</v>
      </c>
      <c r="L196" s="47"/>
      <c r="M196" s="214" t="s">
        <v>19</v>
      </c>
      <c r="N196" s="215" t="s">
        <v>46</v>
      </c>
      <c r="O196" s="87"/>
      <c r="P196" s="216">
        <f>O196*H196</f>
        <v>0</v>
      </c>
      <c r="Q196" s="216">
        <v>0</v>
      </c>
      <c r="R196" s="216">
        <f>Q196*H196</f>
        <v>0</v>
      </c>
      <c r="S196" s="216">
        <v>0</v>
      </c>
      <c r="T196" s="21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8" t="s">
        <v>128</v>
      </c>
      <c r="AT196" s="218" t="s">
        <v>123</v>
      </c>
      <c r="AU196" s="218" t="s">
        <v>85</v>
      </c>
      <c r="AY196" s="20" t="s">
        <v>121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20" t="s">
        <v>83</v>
      </c>
      <c r="BK196" s="219">
        <f>ROUND(I196*H196,2)</f>
        <v>0</v>
      </c>
      <c r="BL196" s="20" t="s">
        <v>128</v>
      </c>
      <c r="BM196" s="218" t="s">
        <v>279</v>
      </c>
    </row>
    <row r="197" s="2" customFormat="1">
      <c r="A197" s="41"/>
      <c r="B197" s="42"/>
      <c r="C197" s="43"/>
      <c r="D197" s="220" t="s">
        <v>130</v>
      </c>
      <c r="E197" s="43"/>
      <c r="F197" s="221" t="s">
        <v>280</v>
      </c>
      <c r="G197" s="43"/>
      <c r="H197" s="43"/>
      <c r="I197" s="222"/>
      <c r="J197" s="43"/>
      <c r="K197" s="43"/>
      <c r="L197" s="47"/>
      <c r="M197" s="223"/>
      <c r="N197" s="22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130</v>
      </c>
      <c r="AU197" s="20" t="s">
        <v>85</v>
      </c>
    </row>
    <row r="198" s="13" customFormat="1">
      <c r="A198" s="13"/>
      <c r="B198" s="225"/>
      <c r="C198" s="226"/>
      <c r="D198" s="227" t="s">
        <v>132</v>
      </c>
      <c r="E198" s="228" t="s">
        <v>19</v>
      </c>
      <c r="F198" s="229" t="s">
        <v>247</v>
      </c>
      <c r="G198" s="226"/>
      <c r="H198" s="228" t="s">
        <v>19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132</v>
      </c>
      <c r="AU198" s="235" t="s">
        <v>85</v>
      </c>
      <c r="AV198" s="13" t="s">
        <v>83</v>
      </c>
      <c r="AW198" s="13" t="s">
        <v>37</v>
      </c>
      <c r="AX198" s="13" t="s">
        <v>75</v>
      </c>
      <c r="AY198" s="235" t="s">
        <v>121</v>
      </c>
    </row>
    <row r="199" s="14" customFormat="1">
      <c r="A199" s="14"/>
      <c r="B199" s="236"/>
      <c r="C199" s="237"/>
      <c r="D199" s="227" t="s">
        <v>132</v>
      </c>
      <c r="E199" s="238" t="s">
        <v>19</v>
      </c>
      <c r="F199" s="239" t="s">
        <v>281</v>
      </c>
      <c r="G199" s="237"/>
      <c r="H199" s="240">
        <v>734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132</v>
      </c>
      <c r="AU199" s="246" t="s">
        <v>85</v>
      </c>
      <c r="AV199" s="14" t="s">
        <v>85</v>
      </c>
      <c r="AW199" s="14" t="s">
        <v>37</v>
      </c>
      <c r="AX199" s="14" t="s">
        <v>83</v>
      </c>
      <c r="AY199" s="246" t="s">
        <v>121</v>
      </c>
    </row>
    <row r="200" s="2" customFormat="1" ht="16.5" customHeight="1">
      <c r="A200" s="41"/>
      <c r="B200" s="42"/>
      <c r="C200" s="269" t="s">
        <v>282</v>
      </c>
      <c r="D200" s="269" t="s">
        <v>250</v>
      </c>
      <c r="E200" s="270" t="s">
        <v>283</v>
      </c>
      <c r="F200" s="271" t="s">
        <v>284</v>
      </c>
      <c r="G200" s="272" t="s">
        <v>285</v>
      </c>
      <c r="H200" s="273">
        <v>44.039999999999999</v>
      </c>
      <c r="I200" s="274"/>
      <c r="J200" s="275">
        <f>ROUND(I200*H200,2)</f>
        <v>0</v>
      </c>
      <c r="K200" s="271" t="s">
        <v>127</v>
      </c>
      <c r="L200" s="276"/>
      <c r="M200" s="277" t="s">
        <v>19</v>
      </c>
      <c r="N200" s="278" t="s">
        <v>46</v>
      </c>
      <c r="O200" s="87"/>
      <c r="P200" s="216">
        <f>O200*H200</f>
        <v>0</v>
      </c>
      <c r="Q200" s="216">
        <v>0.001</v>
      </c>
      <c r="R200" s="216">
        <f>Q200*H200</f>
        <v>0.044040000000000003</v>
      </c>
      <c r="S200" s="216">
        <v>0</v>
      </c>
      <c r="T200" s="21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8" t="s">
        <v>171</v>
      </c>
      <c r="AT200" s="218" t="s">
        <v>250</v>
      </c>
      <c r="AU200" s="218" t="s">
        <v>85</v>
      </c>
      <c r="AY200" s="20" t="s">
        <v>121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20" t="s">
        <v>83</v>
      </c>
      <c r="BK200" s="219">
        <f>ROUND(I200*H200,2)</f>
        <v>0</v>
      </c>
      <c r="BL200" s="20" t="s">
        <v>128</v>
      </c>
      <c r="BM200" s="218" t="s">
        <v>286</v>
      </c>
    </row>
    <row r="201" s="14" customFormat="1">
      <c r="A201" s="14"/>
      <c r="B201" s="236"/>
      <c r="C201" s="237"/>
      <c r="D201" s="227" t="s">
        <v>132</v>
      </c>
      <c r="E201" s="238" t="s">
        <v>19</v>
      </c>
      <c r="F201" s="239" t="s">
        <v>287</v>
      </c>
      <c r="G201" s="237"/>
      <c r="H201" s="240">
        <v>44.039999999999999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132</v>
      </c>
      <c r="AU201" s="246" t="s">
        <v>85</v>
      </c>
      <c r="AV201" s="14" t="s">
        <v>85</v>
      </c>
      <c r="AW201" s="14" t="s">
        <v>37</v>
      </c>
      <c r="AX201" s="14" t="s">
        <v>83</v>
      </c>
      <c r="AY201" s="246" t="s">
        <v>121</v>
      </c>
    </row>
    <row r="202" s="2" customFormat="1" ht="21.75" customHeight="1">
      <c r="A202" s="41"/>
      <c r="B202" s="42"/>
      <c r="C202" s="207" t="s">
        <v>288</v>
      </c>
      <c r="D202" s="207" t="s">
        <v>123</v>
      </c>
      <c r="E202" s="208" t="s">
        <v>289</v>
      </c>
      <c r="F202" s="209" t="s">
        <v>290</v>
      </c>
      <c r="G202" s="210" t="s">
        <v>126</v>
      </c>
      <c r="H202" s="211">
        <v>1014</v>
      </c>
      <c r="I202" s="212"/>
      <c r="J202" s="213">
        <f>ROUND(I202*H202,2)</f>
        <v>0</v>
      </c>
      <c r="K202" s="209" t="s">
        <v>127</v>
      </c>
      <c r="L202" s="47"/>
      <c r="M202" s="214" t="s">
        <v>19</v>
      </c>
      <c r="N202" s="215" t="s">
        <v>46</v>
      </c>
      <c r="O202" s="87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8" t="s">
        <v>128</v>
      </c>
      <c r="AT202" s="218" t="s">
        <v>123</v>
      </c>
      <c r="AU202" s="218" t="s">
        <v>85</v>
      </c>
      <c r="AY202" s="20" t="s">
        <v>121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20" t="s">
        <v>83</v>
      </c>
      <c r="BK202" s="219">
        <f>ROUND(I202*H202,2)</f>
        <v>0</v>
      </c>
      <c r="BL202" s="20" t="s">
        <v>128</v>
      </c>
      <c r="BM202" s="218" t="s">
        <v>291</v>
      </c>
    </row>
    <row r="203" s="2" customFormat="1">
      <c r="A203" s="41"/>
      <c r="B203" s="42"/>
      <c r="C203" s="43"/>
      <c r="D203" s="220" t="s">
        <v>130</v>
      </c>
      <c r="E203" s="43"/>
      <c r="F203" s="221" t="s">
        <v>292</v>
      </c>
      <c r="G203" s="43"/>
      <c r="H203" s="43"/>
      <c r="I203" s="222"/>
      <c r="J203" s="43"/>
      <c r="K203" s="43"/>
      <c r="L203" s="47"/>
      <c r="M203" s="223"/>
      <c r="N203" s="224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130</v>
      </c>
      <c r="AU203" s="20" t="s">
        <v>85</v>
      </c>
    </row>
    <row r="204" s="14" customFormat="1">
      <c r="A204" s="14"/>
      <c r="B204" s="236"/>
      <c r="C204" s="237"/>
      <c r="D204" s="227" t="s">
        <v>132</v>
      </c>
      <c r="E204" s="238" t="s">
        <v>19</v>
      </c>
      <c r="F204" s="239" t="s">
        <v>293</v>
      </c>
      <c r="G204" s="237"/>
      <c r="H204" s="240">
        <v>70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132</v>
      </c>
      <c r="AU204" s="246" t="s">
        <v>85</v>
      </c>
      <c r="AV204" s="14" t="s">
        <v>85</v>
      </c>
      <c r="AW204" s="14" t="s">
        <v>37</v>
      </c>
      <c r="AX204" s="14" t="s">
        <v>75</v>
      </c>
      <c r="AY204" s="246" t="s">
        <v>121</v>
      </c>
    </row>
    <row r="205" s="14" customFormat="1">
      <c r="A205" s="14"/>
      <c r="B205" s="236"/>
      <c r="C205" s="237"/>
      <c r="D205" s="227" t="s">
        <v>132</v>
      </c>
      <c r="E205" s="238" t="s">
        <v>19</v>
      </c>
      <c r="F205" s="239" t="s">
        <v>294</v>
      </c>
      <c r="G205" s="237"/>
      <c r="H205" s="240">
        <v>316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132</v>
      </c>
      <c r="AU205" s="246" t="s">
        <v>85</v>
      </c>
      <c r="AV205" s="14" t="s">
        <v>85</v>
      </c>
      <c r="AW205" s="14" t="s">
        <v>37</v>
      </c>
      <c r="AX205" s="14" t="s">
        <v>75</v>
      </c>
      <c r="AY205" s="246" t="s">
        <v>121</v>
      </c>
    </row>
    <row r="206" s="14" customFormat="1">
      <c r="A206" s="14"/>
      <c r="B206" s="236"/>
      <c r="C206" s="237"/>
      <c r="D206" s="227" t="s">
        <v>132</v>
      </c>
      <c r="E206" s="238" t="s">
        <v>19</v>
      </c>
      <c r="F206" s="239" t="s">
        <v>295</v>
      </c>
      <c r="G206" s="237"/>
      <c r="H206" s="240">
        <v>628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6" t="s">
        <v>132</v>
      </c>
      <c r="AU206" s="246" t="s">
        <v>85</v>
      </c>
      <c r="AV206" s="14" t="s">
        <v>85</v>
      </c>
      <c r="AW206" s="14" t="s">
        <v>37</v>
      </c>
      <c r="AX206" s="14" t="s">
        <v>75</v>
      </c>
      <c r="AY206" s="246" t="s">
        <v>121</v>
      </c>
    </row>
    <row r="207" s="15" customFormat="1">
      <c r="A207" s="15"/>
      <c r="B207" s="247"/>
      <c r="C207" s="248"/>
      <c r="D207" s="227" t="s">
        <v>132</v>
      </c>
      <c r="E207" s="249" t="s">
        <v>19</v>
      </c>
      <c r="F207" s="250" t="s">
        <v>141</v>
      </c>
      <c r="G207" s="248"/>
      <c r="H207" s="251">
        <v>1014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57" t="s">
        <v>132</v>
      </c>
      <c r="AU207" s="257" t="s">
        <v>85</v>
      </c>
      <c r="AV207" s="15" t="s">
        <v>128</v>
      </c>
      <c r="AW207" s="15" t="s">
        <v>37</v>
      </c>
      <c r="AX207" s="15" t="s">
        <v>83</v>
      </c>
      <c r="AY207" s="257" t="s">
        <v>121</v>
      </c>
    </row>
    <row r="208" s="12" customFormat="1" ht="22.8" customHeight="1">
      <c r="A208" s="12"/>
      <c r="B208" s="191"/>
      <c r="C208" s="192"/>
      <c r="D208" s="193" t="s">
        <v>74</v>
      </c>
      <c r="E208" s="205" t="s">
        <v>85</v>
      </c>
      <c r="F208" s="205" t="s">
        <v>296</v>
      </c>
      <c r="G208" s="192"/>
      <c r="H208" s="192"/>
      <c r="I208" s="195"/>
      <c r="J208" s="206">
        <f>BK208</f>
        <v>0</v>
      </c>
      <c r="K208" s="192"/>
      <c r="L208" s="197"/>
      <c r="M208" s="198"/>
      <c r="N208" s="199"/>
      <c r="O208" s="199"/>
      <c r="P208" s="200">
        <f>SUM(P209:P211)</f>
        <v>0</v>
      </c>
      <c r="Q208" s="199"/>
      <c r="R208" s="200">
        <f>SUM(R209:R211)</f>
        <v>38.328499999999998</v>
      </c>
      <c r="S208" s="199"/>
      <c r="T208" s="201">
        <f>SUM(T209:T211)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2" t="s">
        <v>83</v>
      </c>
      <c r="AT208" s="203" t="s">
        <v>74</v>
      </c>
      <c r="AU208" s="203" t="s">
        <v>83</v>
      </c>
      <c r="AY208" s="202" t="s">
        <v>121</v>
      </c>
      <c r="BK208" s="204">
        <f>SUM(BK209:BK211)</f>
        <v>0</v>
      </c>
    </row>
    <row r="209" s="2" customFormat="1" ht="33" customHeight="1">
      <c r="A209" s="41"/>
      <c r="B209" s="42"/>
      <c r="C209" s="207" t="s">
        <v>297</v>
      </c>
      <c r="D209" s="207" t="s">
        <v>123</v>
      </c>
      <c r="E209" s="208" t="s">
        <v>298</v>
      </c>
      <c r="F209" s="209" t="s">
        <v>299</v>
      </c>
      <c r="G209" s="210" t="s">
        <v>167</v>
      </c>
      <c r="H209" s="211">
        <v>140</v>
      </c>
      <c r="I209" s="212"/>
      <c r="J209" s="213">
        <f>ROUND(I209*H209,2)</f>
        <v>0</v>
      </c>
      <c r="K209" s="209" t="s">
        <v>127</v>
      </c>
      <c r="L209" s="47"/>
      <c r="M209" s="214" t="s">
        <v>19</v>
      </c>
      <c r="N209" s="215" t="s">
        <v>46</v>
      </c>
      <c r="O209" s="87"/>
      <c r="P209" s="216">
        <f>O209*H209</f>
        <v>0</v>
      </c>
      <c r="Q209" s="216">
        <v>0.27377499999999999</v>
      </c>
      <c r="R209" s="216">
        <f>Q209*H209</f>
        <v>38.328499999999998</v>
      </c>
      <c r="S209" s="216">
        <v>0</v>
      </c>
      <c r="T209" s="21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8" t="s">
        <v>128</v>
      </c>
      <c r="AT209" s="218" t="s">
        <v>123</v>
      </c>
      <c r="AU209" s="218" t="s">
        <v>85</v>
      </c>
      <c r="AY209" s="20" t="s">
        <v>121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20" t="s">
        <v>83</v>
      </c>
      <c r="BK209" s="219">
        <f>ROUND(I209*H209,2)</f>
        <v>0</v>
      </c>
      <c r="BL209" s="20" t="s">
        <v>128</v>
      </c>
      <c r="BM209" s="218" t="s">
        <v>300</v>
      </c>
    </row>
    <row r="210" s="2" customFormat="1">
      <c r="A210" s="41"/>
      <c r="B210" s="42"/>
      <c r="C210" s="43"/>
      <c r="D210" s="220" t="s">
        <v>130</v>
      </c>
      <c r="E210" s="43"/>
      <c r="F210" s="221" t="s">
        <v>301</v>
      </c>
      <c r="G210" s="43"/>
      <c r="H210" s="43"/>
      <c r="I210" s="222"/>
      <c r="J210" s="43"/>
      <c r="K210" s="43"/>
      <c r="L210" s="47"/>
      <c r="M210" s="223"/>
      <c r="N210" s="22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130</v>
      </c>
      <c r="AU210" s="20" t="s">
        <v>85</v>
      </c>
    </row>
    <row r="211" s="14" customFormat="1">
      <c r="A211" s="14"/>
      <c r="B211" s="236"/>
      <c r="C211" s="237"/>
      <c r="D211" s="227" t="s">
        <v>132</v>
      </c>
      <c r="E211" s="238" t="s">
        <v>19</v>
      </c>
      <c r="F211" s="239" t="s">
        <v>302</v>
      </c>
      <c r="G211" s="237"/>
      <c r="H211" s="240">
        <v>140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132</v>
      </c>
      <c r="AU211" s="246" t="s">
        <v>85</v>
      </c>
      <c r="AV211" s="14" t="s">
        <v>85</v>
      </c>
      <c r="AW211" s="14" t="s">
        <v>37</v>
      </c>
      <c r="AX211" s="14" t="s">
        <v>83</v>
      </c>
      <c r="AY211" s="246" t="s">
        <v>121</v>
      </c>
    </row>
    <row r="212" s="12" customFormat="1" ht="22.8" customHeight="1">
      <c r="A212" s="12"/>
      <c r="B212" s="191"/>
      <c r="C212" s="192"/>
      <c r="D212" s="193" t="s">
        <v>74</v>
      </c>
      <c r="E212" s="205" t="s">
        <v>128</v>
      </c>
      <c r="F212" s="205" t="s">
        <v>303</v>
      </c>
      <c r="G212" s="192"/>
      <c r="H212" s="192"/>
      <c r="I212" s="195"/>
      <c r="J212" s="206">
        <f>BK212</f>
        <v>0</v>
      </c>
      <c r="K212" s="192"/>
      <c r="L212" s="197"/>
      <c r="M212" s="198"/>
      <c r="N212" s="199"/>
      <c r="O212" s="199"/>
      <c r="P212" s="200">
        <f>SUM(P213:P220)</f>
        <v>0</v>
      </c>
      <c r="Q212" s="199"/>
      <c r="R212" s="200">
        <f>SUM(R213:R220)</f>
        <v>0</v>
      </c>
      <c r="S212" s="199"/>
      <c r="T212" s="201">
        <f>SUM(T213:T220)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2" t="s">
        <v>83</v>
      </c>
      <c r="AT212" s="203" t="s">
        <v>74</v>
      </c>
      <c r="AU212" s="203" t="s">
        <v>83</v>
      </c>
      <c r="AY212" s="202" t="s">
        <v>121</v>
      </c>
      <c r="BK212" s="204">
        <f>SUM(BK213:BK220)</f>
        <v>0</v>
      </c>
    </row>
    <row r="213" s="2" customFormat="1" ht="16.5" customHeight="1">
      <c r="A213" s="41"/>
      <c r="B213" s="42"/>
      <c r="C213" s="207" t="s">
        <v>304</v>
      </c>
      <c r="D213" s="207" t="s">
        <v>123</v>
      </c>
      <c r="E213" s="208" t="s">
        <v>305</v>
      </c>
      <c r="F213" s="209" t="s">
        <v>306</v>
      </c>
      <c r="G213" s="210" t="s">
        <v>180</v>
      </c>
      <c r="H213" s="211">
        <v>1.1810000000000001</v>
      </c>
      <c r="I213" s="212"/>
      <c r="J213" s="213">
        <f>ROUND(I213*H213,2)</f>
        <v>0</v>
      </c>
      <c r="K213" s="209" t="s">
        <v>127</v>
      </c>
      <c r="L213" s="47"/>
      <c r="M213" s="214" t="s">
        <v>19</v>
      </c>
      <c r="N213" s="215" t="s">
        <v>46</v>
      </c>
      <c r="O213" s="87"/>
      <c r="P213" s="216">
        <f>O213*H213</f>
        <v>0</v>
      </c>
      <c r="Q213" s="216">
        <v>0</v>
      </c>
      <c r="R213" s="216">
        <f>Q213*H213</f>
        <v>0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128</v>
      </c>
      <c r="AT213" s="218" t="s">
        <v>123</v>
      </c>
      <c r="AU213" s="218" t="s">
        <v>85</v>
      </c>
      <c r="AY213" s="20" t="s">
        <v>121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83</v>
      </c>
      <c r="BK213" s="219">
        <f>ROUND(I213*H213,2)</f>
        <v>0</v>
      </c>
      <c r="BL213" s="20" t="s">
        <v>128</v>
      </c>
      <c r="BM213" s="218" t="s">
        <v>307</v>
      </c>
    </row>
    <row r="214" s="2" customFormat="1">
      <c r="A214" s="41"/>
      <c r="B214" s="42"/>
      <c r="C214" s="43"/>
      <c r="D214" s="220" t="s">
        <v>130</v>
      </c>
      <c r="E214" s="43"/>
      <c r="F214" s="221" t="s">
        <v>308</v>
      </c>
      <c r="G214" s="43"/>
      <c r="H214" s="43"/>
      <c r="I214" s="222"/>
      <c r="J214" s="43"/>
      <c r="K214" s="43"/>
      <c r="L214" s="47"/>
      <c r="M214" s="223"/>
      <c r="N214" s="22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130</v>
      </c>
      <c r="AU214" s="20" t="s">
        <v>85</v>
      </c>
    </row>
    <row r="215" s="13" customFormat="1">
      <c r="A215" s="13"/>
      <c r="B215" s="225"/>
      <c r="C215" s="226"/>
      <c r="D215" s="227" t="s">
        <v>132</v>
      </c>
      <c r="E215" s="228" t="s">
        <v>19</v>
      </c>
      <c r="F215" s="229" t="s">
        <v>247</v>
      </c>
      <c r="G215" s="226"/>
      <c r="H215" s="228" t="s">
        <v>19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132</v>
      </c>
      <c r="AU215" s="235" t="s">
        <v>85</v>
      </c>
      <c r="AV215" s="13" t="s">
        <v>83</v>
      </c>
      <c r="AW215" s="13" t="s">
        <v>37</v>
      </c>
      <c r="AX215" s="13" t="s">
        <v>75</v>
      </c>
      <c r="AY215" s="235" t="s">
        <v>121</v>
      </c>
    </row>
    <row r="216" s="14" customFormat="1">
      <c r="A216" s="14"/>
      <c r="B216" s="236"/>
      <c r="C216" s="237"/>
      <c r="D216" s="227" t="s">
        <v>132</v>
      </c>
      <c r="E216" s="238" t="s">
        <v>19</v>
      </c>
      <c r="F216" s="239" t="s">
        <v>309</v>
      </c>
      <c r="G216" s="237"/>
      <c r="H216" s="240">
        <v>1.1810000000000001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132</v>
      </c>
      <c r="AU216" s="246" t="s">
        <v>85</v>
      </c>
      <c r="AV216" s="14" t="s">
        <v>85</v>
      </c>
      <c r="AW216" s="14" t="s">
        <v>37</v>
      </c>
      <c r="AX216" s="14" t="s">
        <v>75</v>
      </c>
      <c r="AY216" s="246" t="s">
        <v>121</v>
      </c>
    </row>
    <row r="217" s="15" customFormat="1">
      <c r="A217" s="15"/>
      <c r="B217" s="247"/>
      <c r="C217" s="248"/>
      <c r="D217" s="227" t="s">
        <v>132</v>
      </c>
      <c r="E217" s="249" t="s">
        <v>19</v>
      </c>
      <c r="F217" s="250" t="s">
        <v>141</v>
      </c>
      <c r="G217" s="248"/>
      <c r="H217" s="251">
        <v>1.1810000000000001</v>
      </c>
      <c r="I217" s="252"/>
      <c r="J217" s="248"/>
      <c r="K217" s="248"/>
      <c r="L217" s="253"/>
      <c r="M217" s="254"/>
      <c r="N217" s="255"/>
      <c r="O217" s="255"/>
      <c r="P217" s="255"/>
      <c r="Q217" s="255"/>
      <c r="R217" s="255"/>
      <c r="S217" s="255"/>
      <c r="T217" s="25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7" t="s">
        <v>132</v>
      </c>
      <c r="AU217" s="257" t="s">
        <v>85</v>
      </c>
      <c r="AV217" s="15" t="s">
        <v>128</v>
      </c>
      <c r="AW217" s="15" t="s">
        <v>37</v>
      </c>
      <c r="AX217" s="15" t="s">
        <v>83</v>
      </c>
      <c r="AY217" s="257" t="s">
        <v>121</v>
      </c>
    </row>
    <row r="218" s="2" customFormat="1" ht="24.15" customHeight="1">
      <c r="A218" s="41"/>
      <c r="B218" s="42"/>
      <c r="C218" s="207" t="s">
        <v>310</v>
      </c>
      <c r="D218" s="207" t="s">
        <v>123</v>
      </c>
      <c r="E218" s="208" t="s">
        <v>311</v>
      </c>
      <c r="F218" s="209" t="s">
        <v>312</v>
      </c>
      <c r="G218" s="210" t="s">
        <v>180</v>
      </c>
      <c r="H218" s="211">
        <v>0.10000000000000001</v>
      </c>
      <c r="I218" s="212"/>
      <c r="J218" s="213">
        <f>ROUND(I218*H218,2)</f>
        <v>0</v>
      </c>
      <c r="K218" s="209" t="s">
        <v>127</v>
      </c>
      <c r="L218" s="47"/>
      <c r="M218" s="214" t="s">
        <v>19</v>
      </c>
      <c r="N218" s="215" t="s">
        <v>46</v>
      </c>
      <c r="O218" s="87"/>
      <c r="P218" s="216">
        <f>O218*H218</f>
        <v>0</v>
      </c>
      <c r="Q218" s="216">
        <v>0</v>
      </c>
      <c r="R218" s="216">
        <f>Q218*H218</f>
        <v>0</v>
      </c>
      <c r="S218" s="216">
        <v>0</v>
      </c>
      <c r="T218" s="217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8" t="s">
        <v>128</v>
      </c>
      <c r="AT218" s="218" t="s">
        <v>123</v>
      </c>
      <c r="AU218" s="218" t="s">
        <v>85</v>
      </c>
      <c r="AY218" s="20" t="s">
        <v>121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20" t="s">
        <v>83</v>
      </c>
      <c r="BK218" s="219">
        <f>ROUND(I218*H218,2)</f>
        <v>0</v>
      </c>
      <c r="BL218" s="20" t="s">
        <v>128</v>
      </c>
      <c r="BM218" s="218" t="s">
        <v>313</v>
      </c>
    </row>
    <row r="219" s="2" customFormat="1">
      <c r="A219" s="41"/>
      <c r="B219" s="42"/>
      <c r="C219" s="43"/>
      <c r="D219" s="220" t="s">
        <v>130</v>
      </c>
      <c r="E219" s="43"/>
      <c r="F219" s="221" t="s">
        <v>314</v>
      </c>
      <c r="G219" s="43"/>
      <c r="H219" s="43"/>
      <c r="I219" s="222"/>
      <c r="J219" s="43"/>
      <c r="K219" s="43"/>
      <c r="L219" s="47"/>
      <c r="M219" s="223"/>
      <c r="N219" s="224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130</v>
      </c>
      <c r="AU219" s="20" t="s">
        <v>85</v>
      </c>
    </row>
    <row r="220" s="14" customFormat="1">
      <c r="A220" s="14"/>
      <c r="B220" s="236"/>
      <c r="C220" s="237"/>
      <c r="D220" s="227" t="s">
        <v>132</v>
      </c>
      <c r="E220" s="238" t="s">
        <v>19</v>
      </c>
      <c r="F220" s="239" t="s">
        <v>315</v>
      </c>
      <c r="G220" s="237"/>
      <c r="H220" s="240">
        <v>0.10000000000000001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132</v>
      </c>
      <c r="AU220" s="246" t="s">
        <v>85</v>
      </c>
      <c r="AV220" s="14" t="s">
        <v>85</v>
      </c>
      <c r="AW220" s="14" t="s">
        <v>37</v>
      </c>
      <c r="AX220" s="14" t="s">
        <v>83</v>
      </c>
      <c r="AY220" s="246" t="s">
        <v>121</v>
      </c>
    </row>
    <row r="221" s="12" customFormat="1" ht="22.8" customHeight="1">
      <c r="A221" s="12"/>
      <c r="B221" s="191"/>
      <c r="C221" s="192"/>
      <c r="D221" s="193" t="s">
        <v>74</v>
      </c>
      <c r="E221" s="205" t="s">
        <v>152</v>
      </c>
      <c r="F221" s="205" t="s">
        <v>316</v>
      </c>
      <c r="G221" s="192"/>
      <c r="H221" s="192"/>
      <c r="I221" s="195"/>
      <c r="J221" s="206">
        <f>BK221</f>
        <v>0</v>
      </c>
      <c r="K221" s="192"/>
      <c r="L221" s="197"/>
      <c r="M221" s="198"/>
      <c r="N221" s="199"/>
      <c r="O221" s="199"/>
      <c r="P221" s="200">
        <f>SUM(P222:P295)</f>
        <v>0</v>
      </c>
      <c r="Q221" s="199"/>
      <c r="R221" s="200">
        <f>SUM(R222:R295)</f>
        <v>271.30604199999999</v>
      </c>
      <c r="S221" s="199"/>
      <c r="T221" s="201">
        <f>SUM(T222:T295)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2" t="s">
        <v>83</v>
      </c>
      <c r="AT221" s="203" t="s">
        <v>74</v>
      </c>
      <c r="AU221" s="203" t="s">
        <v>83</v>
      </c>
      <c r="AY221" s="202" t="s">
        <v>121</v>
      </c>
      <c r="BK221" s="204">
        <f>SUM(BK222:BK295)</f>
        <v>0</v>
      </c>
    </row>
    <row r="222" s="2" customFormat="1" ht="21.75" customHeight="1">
      <c r="A222" s="41"/>
      <c r="B222" s="42"/>
      <c r="C222" s="207" t="s">
        <v>317</v>
      </c>
      <c r="D222" s="207" t="s">
        <v>123</v>
      </c>
      <c r="E222" s="208" t="s">
        <v>318</v>
      </c>
      <c r="F222" s="209" t="s">
        <v>319</v>
      </c>
      <c r="G222" s="210" t="s">
        <v>126</v>
      </c>
      <c r="H222" s="211">
        <v>844</v>
      </c>
      <c r="I222" s="212"/>
      <c r="J222" s="213">
        <f>ROUND(I222*H222,2)</f>
        <v>0</v>
      </c>
      <c r="K222" s="209" t="s">
        <v>127</v>
      </c>
      <c r="L222" s="47"/>
      <c r="M222" s="214" t="s">
        <v>19</v>
      </c>
      <c r="N222" s="215" t="s">
        <v>46</v>
      </c>
      <c r="O222" s="87"/>
      <c r="P222" s="216">
        <f>O222*H222</f>
        <v>0</v>
      </c>
      <c r="Q222" s="216">
        <v>0</v>
      </c>
      <c r="R222" s="216">
        <f>Q222*H222</f>
        <v>0</v>
      </c>
      <c r="S222" s="216">
        <v>0</v>
      </c>
      <c r="T222" s="21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8" t="s">
        <v>128</v>
      </c>
      <c r="AT222" s="218" t="s">
        <v>123</v>
      </c>
      <c r="AU222" s="218" t="s">
        <v>85</v>
      </c>
      <c r="AY222" s="20" t="s">
        <v>121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20" t="s">
        <v>83</v>
      </c>
      <c r="BK222" s="219">
        <f>ROUND(I222*H222,2)</f>
        <v>0</v>
      </c>
      <c r="BL222" s="20" t="s">
        <v>128</v>
      </c>
      <c r="BM222" s="218" t="s">
        <v>320</v>
      </c>
    </row>
    <row r="223" s="2" customFormat="1">
      <c r="A223" s="41"/>
      <c r="B223" s="42"/>
      <c r="C223" s="43"/>
      <c r="D223" s="220" t="s">
        <v>130</v>
      </c>
      <c r="E223" s="43"/>
      <c r="F223" s="221" t="s">
        <v>321</v>
      </c>
      <c r="G223" s="43"/>
      <c r="H223" s="43"/>
      <c r="I223" s="222"/>
      <c r="J223" s="43"/>
      <c r="K223" s="43"/>
      <c r="L223" s="47"/>
      <c r="M223" s="223"/>
      <c r="N223" s="22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130</v>
      </c>
      <c r="AU223" s="20" t="s">
        <v>85</v>
      </c>
    </row>
    <row r="224" s="13" customFormat="1">
      <c r="A224" s="13"/>
      <c r="B224" s="225"/>
      <c r="C224" s="226"/>
      <c r="D224" s="227" t="s">
        <v>132</v>
      </c>
      <c r="E224" s="228" t="s">
        <v>19</v>
      </c>
      <c r="F224" s="229" t="s">
        <v>247</v>
      </c>
      <c r="G224" s="226"/>
      <c r="H224" s="228" t="s">
        <v>19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132</v>
      </c>
      <c r="AU224" s="235" t="s">
        <v>85</v>
      </c>
      <c r="AV224" s="13" t="s">
        <v>83</v>
      </c>
      <c r="AW224" s="13" t="s">
        <v>37</v>
      </c>
      <c r="AX224" s="13" t="s">
        <v>75</v>
      </c>
      <c r="AY224" s="235" t="s">
        <v>121</v>
      </c>
    </row>
    <row r="225" s="14" customFormat="1">
      <c r="A225" s="14"/>
      <c r="B225" s="236"/>
      <c r="C225" s="237"/>
      <c r="D225" s="227" t="s">
        <v>132</v>
      </c>
      <c r="E225" s="238" t="s">
        <v>19</v>
      </c>
      <c r="F225" s="239" t="s">
        <v>322</v>
      </c>
      <c r="G225" s="237"/>
      <c r="H225" s="240">
        <v>70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132</v>
      </c>
      <c r="AU225" s="246" t="s">
        <v>85</v>
      </c>
      <c r="AV225" s="14" t="s">
        <v>85</v>
      </c>
      <c r="AW225" s="14" t="s">
        <v>37</v>
      </c>
      <c r="AX225" s="14" t="s">
        <v>75</v>
      </c>
      <c r="AY225" s="246" t="s">
        <v>121</v>
      </c>
    </row>
    <row r="226" s="14" customFormat="1">
      <c r="A226" s="14"/>
      <c r="B226" s="236"/>
      <c r="C226" s="237"/>
      <c r="D226" s="227" t="s">
        <v>132</v>
      </c>
      <c r="E226" s="238" t="s">
        <v>19</v>
      </c>
      <c r="F226" s="239" t="s">
        <v>323</v>
      </c>
      <c r="G226" s="237"/>
      <c r="H226" s="240">
        <v>258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132</v>
      </c>
      <c r="AU226" s="246" t="s">
        <v>85</v>
      </c>
      <c r="AV226" s="14" t="s">
        <v>85</v>
      </c>
      <c r="AW226" s="14" t="s">
        <v>37</v>
      </c>
      <c r="AX226" s="14" t="s">
        <v>75</v>
      </c>
      <c r="AY226" s="246" t="s">
        <v>121</v>
      </c>
    </row>
    <row r="227" s="14" customFormat="1">
      <c r="A227" s="14"/>
      <c r="B227" s="236"/>
      <c r="C227" s="237"/>
      <c r="D227" s="227" t="s">
        <v>132</v>
      </c>
      <c r="E227" s="238" t="s">
        <v>19</v>
      </c>
      <c r="F227" s="239" t="s">
        <v>324</v>
      </c>
      <c r="G227" s="237"/>
      <c r="H227" s="240">
        <v>258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6" t="s">
        <v>132</v>
      </c>
      <c r="AU227" s="246" t="s">
        <v>85</v>
      </c>
      <c r="AV227" s="14" t="s">
        <v>85</v>
      </c>
      <c r="AW227" s="14" t="s">
        <v>37</v>
      </c>
      <c r="AX227" s="14" t="s">
        <v>75</v>
      </c>
      <c r="AY227" s="246" t="s">
        <v>121</v>
      </c>
    </row>
    <row r="228" s="14" customFormat="1">
      <c r="A228" s="14"/>
      <c r="B228" s="236"/>
      <c r="C228" s="237"/>
      <c r="D228" s="227" t="s">
        <v>132</v>
      </c>
      <c r="E228" s="238" t="s">
        <v>19</v>
      </c>
      <c r="F228" s="239" t="s">
        <v>325</v>
      </c>
      <c r="G228" s="237"/>
      <c r="H228" s="240">
        <v>258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6" t="s">
        <v>132</v>
      </c>
      <c r="AU228" s="246" t="s">
        <v>85</v>
      </c>
      <c r="AV228" s="14" t="s">
        <v>85</v>
      </c>
      <c r="AW228" s="14" t="s">
        <v>37</v>
      </c>
      <c r="AX228" s="14" t="s">
        <v>75</v>
      </c>
      <c r="AY228" s="246" t="s">
        <v>121</v>
      </c>
    </row>
    <row r="229" s="15" customFormat="1">
      <c r="A229" s="15"/>
      <c r="B229" s="247"/>
      <c r="C229" s="248"/>
      <c r="D229" s="227" t="s">
        <v>132</v>
      </c>
      <c r="E229" s="249" t="s">
        <v>19</v>
      </c>
      <c r="F229" s="250" t="s">
        <v>141</v>
      </c>
      <c r="G229" s="248"/>
      <c r="H229" s="251">
        <v>844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7" t="s">
        <v>132</v>
      </c>
      <c r="AU229" s="257" t="s">
        <v>85</v>
      </c>
      <c r="AV229" s="15" t="s">
        <v>128</v>
      </c>
      <c r="AW229" s="15" t="s">
        <v>37</v>
      </c>
      <c r="AX229" s="15" t="s">
        <v>83</v>
      </c>
      <c r="AY229" s="257" t="s">
        <v>121</v>
      </c>
    </row>
    <row r="230" s="2" customFormat="1" ht="21.75" customHeight="1">
      <c r="A230" s="41"/>
      <c r="B230" s="42"/>
      <c r="C230" s="207" t="s">
        <v>326</v>
      </c>
      <c r="D230" s="207" t="s">
        <v>123</v>
      </c>
      <c r="E230" s="208" t="s">
        <v>327</v>
      </c>
      <c r="F230" s="209" t="s">
        <v>328</v>
      </c>
      <c r="G230" s="210" t="s">
        <v>126</v>
      </c>
      <c r="H230" s="211">
        <v>1954</v>
      </c>
      <c r="I230" s="212"/>
      <c r="J230" s="213">
        <f>ROUND(I230*H230,2)</f>
        <v>0</v>
      </c>
      <c r="K230" s="209" t="s">
        <v>127</v>
      </c>
      <c r="L230" s="47"/>
      <c r="M230" s="214" t="s">
        <v>19</v>
      </c>
      <c r="N230" s="215" t="s">
        <v>46</v>
      </c>
      <c r="O230" s="87"/>
      <c r="P230" s="216">
        <f>O230*H230</f>
        <v>0</v>
      </c>
      <c r="Q230" s="216">
        <v>0</v>
      </c>
      <c r="R230" s="216">
        <f>Q230*H230</f>
        <v>0</v>
      </c>
      <c r="S230" s="216">
        <v>0</v>
      </c>
      <c r="T230" s="217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8" t="s">
        <v>128</v>
      </c>
      <c r="AT230" s="218" t="s">
        <v>123</v>
      </c>
      <c r="AU230" s="218" t="s">
        <v>85</v>
      </c>
      <c r="AY230" s="20" t="s">
        <v>121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20" t="s">
        <v>83</v>
      </c>
      <c r="BK230" s="219">
        <f>ROUND(I230*H230,2)</f>
        <v>0</v>
      </c>
      <c r="BL230" s="20" t="s">
        <v>128</v>
      </c>
      <c r="BM230" s="218" t="s">
        <v>329</v>
      </c>
    </row>
    <row r="231" s="2" customFormat="1">
      <c r="A231" s="41"/>
      <c r="B231" s="42"/>
      <c r="C231" s="43"/>
      <c r="D231" s="220" t="s">
        <v>130</v>
      </c>
      <c r="E231" s="43"/>
      <c r="F231" s="221" t="s">
        <v>330</v>
      </c>
      <c r="G231" s="43"/>
      <c r="H231" s="43"/>
      <c r="I231" s="222"/>
      <c r="J231" s="43"/>
      <c r="K231" s="43"/>
      <c r="L231" s="47"/>
      <c r="M231" s="223"/>
      <c r="N231" s="22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130</v>
      </c>
      <c r="AU231" s="20" t="s">
        <v>85</v>
      </c>
    </row>
    <row r="232" s="13" customFormat="1">
      <c r="A232" s="13"/>
      <c r="B232" s="225"/>
      <c r="C232" s="226"/>
      <c r="D232" s="227" t="s">
        <v>132</v>
      </c>
      <c r="E232" s="228" t="s">
        <v>19</v>
      </c>
      <c r="F232" s="229" t="s">
        <v>247</v>
      </c>
      <c r="G232" s="226"/>
      <c r="H232" s="228" t="s">
        <v>19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132</v>
      </c>
      <c r="AU232" s="235" t="s">
        <v>85</v>
      </c>
      <c r="AV232" s="13" t="s">
        <v>83</v>
      </c>
      <c r="AW232" s="13" t="s">
        <v>37</v>
      </c>
      <c r="AX232" s="13" t="s">
        <v>75</v>
      </c>
      <c r="AY232" s="235" t="s">
        <v>121</v>
      </c>
    </row>
    <row r="233" s="14" customFormat="1">
      <c r="A233" s="14"/>
      <c r="B233" s="236"/>
      <c r="C233" s="237"/>
      <c r="D233" s="227" t="s">
        <v>132</v>
      </c>
      <c r="E233" s="238" t="s">
        <v>19</v>
      </c>
      <c r="F233" s="239" t="s">
        <v>331</v>
      </c>
      <c r="G233" s="237"/>
      <c r="H233" s="240">
        <v>1256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6" t="s">
        <v>132</v>
      </c>
      <c r="AU233" s="246" t="s">
        <v>85</v>
      </c>
      <c r="AV233" s="14" t="s">
        <v>85</v>
      </c>
      <c r="AW233" s="14" t="s">
        <v>37</v>
      </c>
      <c r="AX233" s="14" t="s">
        <v>75</v>
      </c>
      <c r="AY233" s="246" t="s">
        <v>121</v>
      </c>
    </row>
    <row r="234" s="14" customFormat="1">
      <c r="A234" s="14"/>
      <c r="B234" s="236"/>
      <c r="C234" s="237"/>
      <c r="D234" s="227" t="s">
        <v>132</v>
      </c>
      <c r="E234" s="238" t="s">
        <v>19</v>
      </c>
      <c r="F234" s="239" t="s">
        <v>332</v>
      </c>
      <c r="G234" s="237"/>
      <c r="H234" s="240">
        <v>628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6" t="s">
        <v>132</v>
      </c>
      <c r="AU234" s="246" t="s">
        <v>85</v>
      </c>
      <c r="AV234" s="14" t="s">
        <v>85</v>
      </c>
      <c r="AW234" s="14" t="s">
        <v>37</v>
      </c>
      <c r="AX234" s="14" t="s">
        <v>75</v>
      </c>
      <c r="AY234" s="246" t="s">
        <v>121</v>
      </c>
    </row>
    <row r="235" s="14" customFormat="1">
      <c r="A235" s="14"/>
      <c r="B235" s="236"/>
      <c r="C235" s="237"/>
      <c r="D235" s="227" t="s">
        <v>132</v>
      </c>
      <c r="E235" s="238" t="s">
        <v>19</v>
      </c>
      <c r="F235" s="239" t="s">
        <v>333</v>
      </c>
      <c r="G235" s="237"/>
      <c r="H235" s="240">
        <v>70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132</v>
      </c>
      <c r="AU235" s="246" t="s">
        <v>85</v>
      </c>
      <c r="AV235" s="14" t="s">
        <v>85</v>
      </c>
      <c r="AW235" s="14" t="s">
        <v>37</v>
      </c>
      <c r="AX235" s="14" t="s">
        <v>75</v>
      </c>
      <c r="AY235" s="246" t="s">
        <v>121</v>
      </c>
    </row>
    <row r="236" s="15" customFormat="1">
      <c r="A236" s="15"/>
      <c r="B236" s="247"/>
      <c r="C236" s="248"/>
      <c r="D236" s="227" t="s">
        <v>132</v>
      </c>
      <c r="E236" s="249" t="s">
        <v>19</v>
      </c>
      <c r="F236" s="250" t="s">
        <v>141</v>
      </c>
      <c r="G236" s="248"/>
      <c r="H236" s="251">
        <v>1954</v>
      </c>
      <c r="I236" s="252"/>
      <c r="J236" s="248"/>
      <c r="K236" s="248"/>
      <c r="L236" s="253"/>
      <c r="M236" s="254"/>
      <c r="N236" s="255"/>
      <c r="O236" s="255"/>
      <c r="P236" s="255"/>
      <c r="Q236" s="255"/>
      <c r="R236" s="255"/>
      <c r="S236" s="255"/>
      <c r="T236" s="25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7" t="s">
        <v>132</v>
      </c>
      <c r="AU236" s="257" t="s">
        <v>85</v>
      </c>
      <c r="AV236" s="15" t="s">
        <v>128</v>
      </c>
      <c r="AW236" s="15" t="s">
        <v>37</v>
      </c>
      <c r="AX236" s="15" t="s">
        <v>83</v>
      </c>
      <c r="AY236" s="257" t="s">
        <v>121</v>
      </c>
    </row>
    <row r="237" s="2" customFormat="1" ht="24.15" customHeight="1">
      <c r="A237" s="41"/>
      <c r="B237" s="42"/>
      <c r="C237" s="207" t="s">
        <v>334</v>
      </c>
      <c r="D237" s="207" t="s">
        <v>123</v>
      </c>
      <c r="E237" s="208" t="s">
        <v>335</v>
      </c>
      <c r="F237" s="209" t="s">
        <v>336</v>
      </c>
      <c r="G237" s="210" t="s">
        <v>126</v>
      </c>
      <c r="H237" s="211">
        <v>67</v>
      </c>
      <c r="I237" s="212"/>
      <c r="J237" s="213">
        <f>ROUND(I237*H237,2)</f>
        <v>0</v>
      </c>
      <c r="K237" s="209" t="s">
        <v>127</v>
      </c>
      <c r="L237" s="47"/>
      <c r="M237" s="214" t="s">
        <v>19</v>
      </c>
      <c r="N237" s="215" t="s">
        <v>46</v>
      </c>
      <c r="O237" s="87"/>
      <c r="P237" s="216">
        <f>O237*H237</f>
        <v>0</v>
      </c>
      <c r="Q237" s="216">
        <v>0</v>
      </c>
      <c r="R237" s="216">
        <f>Q237*H237</f>
        <v>0</v>
      </c>
      <c r="S237" s="216">
        <v>0</v>
      </c>
      <c r="T237" s="217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8" t="s">
        <v>128</v>
      </c>
      <c r="AT237" s="218" t="s">
        <v>123</v>
      </c>
      <c r="AU237" s="218" t="s">
        <v>85</v>
      </c>
      <c r="AY237" s="20" t="s">
        <v>121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20" t="s">
        <v>83</v>
      </c>
      <c r="BK237" s="219">
        <f>ROUND(I237*H237,2)</f>
        <v>0</v>
      </c>
      <c r="BL237" s="20" t="s">
        <v>128</v>
      </c>
      <c r="BM237" s="218" t="s">
        <v>337</v>
      </c>
    </row>
    <row r="238" s="2" customFormat="1">
      <c r="A238" s="41"/>
      <c r="B238" s="42"/>
      <c r="C238" s="43"/>
      <c r="D238" s="220" t="s">
        <v>130</v>
      </c>
      <c r="E238" s="43"/>
      <c r="F238" s="221" t="s">
        <v>338</v>
      </c>
      <c r="G238" s="43"/>
      <c r="H238" s="43"/>
      <c r="I238" s="222"/>
      <c r="J238" s="43"/>
      <c r="K238" s="43"/>
      <c r="L238" s="47"/>
      <c r="M238" s="223"/>
      <c r="N238" s="224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130</v>
      </c>
      <c r="AU238" s="20" t="s">
        <v>85</v>
      </c>
    </row>
    <row r="239" s="14" customFormat="1">
      <c r="A239" s="14"/>
      <c r="B239" s="236"/>
      <c r="C239" s="237"/>
      <c r="D239" s="227" t="s">
        <v>132</v>
      </c>
      <c r="E239" s="238" t="s">
        <v>19</v>
      </c>
      <c r="F239" s="239" t="s">
        <v>339</v>
      </c>
      <c r="G239" s="237"/>
      <c r="H239" s="240">
        <v>67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6" t="s">
        <v>132</v>
      </c>
      <c r="AU239" s="246" t="s">
        <v>85</v>
      </c>
      <c r="AV239" s="14" t="s">
        <v>85</v>
      </c>
      <c r="AW239" s="14" t="s">
        <v>37</v>
      </c>
      <c r="AX239" s="14" t="s">
        <v>83</v>
      </c>
      <c r="AY239" s="246" t="s">
        <v>121</v>
      </c>
    </row>
    <row r="240" s="2" customFormat="1" ht="24.15" customHeight="1">
      <c r="A240" s="41"/>
      <c r="B240" s="42"/>
      <c r="C240" s="207" t="s">
        <v>340</v>
      </c>
      <c r="D240" s="207" t="s">
        <v>123</v>
      </c>
      <c r="E240" s="208" t="s">
        <v>341</v>
      </c>
      <c r="F240" s="209" t="s">
        <v>342</v>
      </c>
      <c r="G240" s="210" t="s">
        <v>126</v>
      </c>
      <c r="H240" s="211">
        <v>586</v>
      </c>
      <c r="I240" s="212"/>
      <c r="J240" s="213">
        <f>ROUND(I240*H240,2)</f>
        <v>0</v>
      </c>
      <c r="K240" s="209" t="s">
        <v>127</v>
      </c>
      <c r="L240" s="47"/>
      <c r="M240" s="214" t="s">
        <v>19</v>
      </c>
      <c r="N240" s="215" t="s">
        <v>46</v>
      </c>
      <c r="O240" s="87"/>
      <c r="P240" s="216">
        <f>O240*H240</f>
        <v>0</v>
      </c>
      <c r="Q240" s="216">
        <v>0</v>
      </c>
      <c r="R240" s="216">
        <f>Q240*H240</f>
        <v>0</v>
      </c>
      <c r="S240" s="216">
        <v>0</v>
      </c>
      <c r="T240" s="217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8" t="s">
        <v>128</v>
      </c>
      <c r="AT240" s="218" t="s">
        <v>123</v>
      </c>
      <c r="AU240" s="218" t="s">
        <v>85</v>
      </c>
      <c r="AY240" s="20" t="s">
        <v>121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20" t="s">
        <v>83</v>
      </c>
      <c r="BK240" s="219">
        <f>ROUND(I240*H240,2)</f>
        <v>0</v>
      </c>
      <c r="BL240" s="20" t="s">
        <v>128</v>
      </c>
      <c r="BM240" s="218" t="s">
        <v>343</v>
      </c>
    </row>
    <row r="241" s="2" customFormat="1">
      <c r="A241" s="41"/>
      <c r="B241" s="42"/>
      <c r="C241" s="43"/>
      <c r="D241" s="220" t="s">
        <v>130</v>
      </c>
      <c r="E241" s="43"/>
      <c r="F241" s="221" t="s">
        <v>344</v>
      </c>
      <c r="G241" s="43"/>
      <c r="H241" s="43"/>
      <c r="I241" s="222"/>
      <c r="J241" s="43"/>
      <c r="K241" s="43"/>
      <c r="L241" s="47"/>
      <c r="M241" s="223"/>
      <c r="N241" s="224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130</v>
      </c>
      <c r="AU241" s="20" t="s">
        <v>85</v>
      </c>
    </row>
    <row r="242" s="14" customFormat="1">
      <c r="A242" s="14"/>
      <c r="B242" s="236"/>
      <c r="C242" s="237"/>
      <c r="D242" s="227" t="s">
        <v>132</v>
      </c>
      <c r="E242" s="238" t="s">
        <v>19</v>
      </c>
      <c r="F242" s="239" t="s">
        <v>345</v>
      </c>
      <c r="G242" s="237"/>
      <c r="H242" s="240">
        <v>586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6" t="s">
        <v>132</v>
      </c>
      <c r="AU242" s="246" t="s">
        <v>85</v>
      </c>
      <c r="AV242" s="14" t="s">
        <v>85</v>
      </c>
      <c r="AW242" s="14" t="s">
        <v>37</v>
      </c>
      <c r="AX242" s="14" t="s">
        <v>83</v>
      </c>
      <c r="AY242" s="246" t="s">
        <v>121</v>
      </c>
    </row>
    <row r="243" s="2" customFormat="1" ht="16.5" customHeight="1">
      <c r="A243" s="41"/>
      <c r="B243" s="42"/>
      <c r="C243" s="207" t="s">
        <v>346</v>
      </c>
      <c r="D243" s="207" t="s">
        <v>123</v>
      </c>
      <c r="E243" s="208" t="s">
        <v>347</v>
      </c>
      <c r="F243" s="209" t="s">
        <v>348</v>
      </c>
      <c r="G243" s="210" t="s">
        <v>126</v>
      </c>
      <c r="H243" s="211">
        <v>8</v>
      </c>
      <c r="I243" s="212"/>
      <c r="J243" s="213">
        <f>ROUND(I243*H243,2)</f>
        <v>0</v>
      </c>
      <c r="K243" s="209" t="s">
        <v>127</v>
      </c>
      <c r="L243" s="47"/>
      <c r="M243" s="214" t="s">
        <v>19</v>
      </c>
      <c r="N243" s="215" t="s">
        <v>46</v>
      </c>
      <c r="O243" s="87"/>
      <c r="P243" s="216">
        <f>O243*H243</f>
        <v>0</v>
      </c>
      <c r="Q243" s="216">
        <v>0</v>
      </c>
      <c r="R243" s="216">
        <f>Q243*H243</f>
        <v>0</v>
      </c>
      <c r="S243" s="216">
        <v>0</v>
      </c>
      <c r="T243" s="217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8" t="s">
        <v>128</v>
      </c>
      <c r="AT243" s="218" t="s">
        <v>123</v>
      </c>
      <c r="AU243" s="218" t="s">
        <v>85</v>
      </c>
      <c r="AY243" s="20" t="s">
        <v>121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20" t="s">
        <v>83</v>
      </c>
      <c r="BK243" s="219">
        <f>ROUND(I243*H243,2)</f>
        <v>0</v>
      </c>
      <c r="BL243" s="20" t="s">
        <v>128</v>
      </c>
      <c r="BM243" s="218" t="s">
        <v>349</v>
      </c>
    </row>
    <row r="244" s="2" customFormat="1">
      <c r="A244" s="41"/>
      <c r="B244" s="42"/>
      <c r="C244" s="43"/>
      <c r="D244" s="220" t="s">
        <v>130</v>
      </c>
      <c r="E244" s="43"/>
      <c r="F244" s="221" t="s">
        <v>350</v>
      </c>
      <c r="G244" s="43"/>
      <c r="H244" s="43"/>
      <c r="I244" s="222"/>
      <c r="J244" s="43"/>
      <c r="K244" s="43"/>
      <c r="L244" s="47"/>
      <c r="M244" s="223"/>
      <c r="N244" s="22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130</v>
      </c>
      <c r="AU244" s="20" t="s">
        <v>85</v>
      </c>
    </row>
    <row r="245" s="13" customFormat="1">
      <c r="A245" s="13"/>
      <c r="B245" s="225"/>
      <c r="C245" s="226"/>
      <c r="D245" s="227" t="s">
        <v>132</v>
      </c>
      <c r="E245" s="228" t="s">
        <v>19</v>
      </c>
      <c r="F245" s="229" t="s">
        <v>247</v>
      </c>
      <c r="G245" s="226"/>
      <c r="H245" s="228" t="s">
        <v>19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132</v>
      </c>
      <c r="AU245" s="235" t="s">
        <v>85</v>
      </c>
      <c r="AV245" s="13" t="s">
        <v>83</v>
      </c>
      <c r="AW245" s="13" t="s">
        <v>37</v>
      </c>
      <c r="AX245" s="13" t="s">
        <v>75</v>
      </c>
      <c r="AY245" s="235" t="s">
        <v>121</v>
      </c>
    </row>
    <row r="246" s="14" customFormat="1">
      <c r="A246" s="14"/>
      <c r="B246" s="236"/>
      <c r="C246" s="237"/>
      <c r="D246" s="227" t="s">
        <v>132</v>
      </c>
      <c r="E246" s="238" t="s">
        <v>19</v>
      </c>
      <c r="F246" s="239" t="s">
        <v>351</v>
      </c>
      <c r="G246" s="237"/>
      <c r="H246" s="240">
        <v>8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6" t="s">
        <v>132</v>
      </c>
      <c r="AU246" s="246" t="s">
        <v>85</v>
      </c>
      <c r="AV246" s="14" t="s">
        <v>85</v>
      </c>
      <c r="AW246" s="14" t="s">
        <v>37</v>
      </c>
      <c r="AX246" s="14" t="s">
        <v>83</v>
      </c>
      <c r="AY246" s="246" t="s">
        <v>121</v>
      </c>
    </row>
    <row r="247" s="2" customFormat="1" ht="24.15" customHeight="1">
      <c r="A247" s="41"/>
      <c r="B247" s="42"/>
      <c r="C247" s="207" t="s">
        <v>352</v>
      </c>
      <c r="D247" s="207" t="s">
        <v>123</v>
      </c>
      <c r="E247" s="208" t="s">
        <v>353</v>
      </c>
      <c r="F247" s="209" t="s">
        <v>354</v>
      </c>
      <c r="G247" s="210" t="s">
        <v>126</v>
      </c>
      <c r="H247" s="211">
        <v>8</v>
      </c>
      <c r="I247" s="212"/>
      <c r="J247" s="213">
        <f>ROUND(I247*H247,2)</f>
        <v>0</v>
      </c>
      <c r="K247" s="209" t="s">
        <v>127</v>
      </c>
      <c r="L247" s="47"/>
      <c r="M247" s="214" t="s">
        <v>19</v>
      </c>
      <c r="N247" s="215" t="s">
        <v>46</v>
      </c>
      <c r="O247" s="87"/>
      <c r="P247" s="216">
        <f>O247*H247</f>
        <v>0</v>
      </c>
      <c r="Q247" s="216">
        <v>0</v>
      </c>
      <c r="R247" s="216">
        <f>Q247*H247</f>
        <v>0</v>
      </c>
      <c r="S247" s="216">
        <v>0</v>
      </c>
      <c r="T247" s="217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18" t="s">
        <v>128</v>
      </c>
      <c r="AT247" s="218" t="s">
        <v>123</v>
      </c>
      <c r="AU247" s="218" t="s">
        <v>85</v>
      </c>
      <c r="AY247" s="20" t="s">
        <v>121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20" t="s">
        <v>83</v>
      </c>
      <c r="BK247" s="219">
        <f>ROUND(I247*H247,2)</f>
        <v>0</v>
      </c>
      <c r="BL247" s="20" t="s">
        <v>128</v>
      </c>
      <c r="BM247" s="218" t="s">
        <v>355</v>
      </c>
    </row>
    <row r="248" s="2" customFormat="1">
      <c r="A248" s="41"/>
      <c r="B248" s="42"/>
      <c r="C248" s="43"/>
      <c r="D248" s="220" t="s">
        <v>130</v>
      </c>
      <c r="E248" s="43"/>
      <c r="F248" s="221" t="s">
        <v>356</v>
      </c>
      <c r="G248" s="43"/>
      <c r="H248" s="43"/>
      <c r="I248" s="222"/>
      <c r="J248" s="43"/>
      <c r="K248" s="43"/>
      <c r="L248" s="47"/>
      <c r="M248" s="223"/>
      <c r="N248" s="22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130</v>
      </c>
      <c r="AU248" s="20" t="s">
        <v>85</v>
      </c>
    </row>
    <row r="249" s="13" customFormat="1">
      <c r="A249" s="13"/>
      <c r="B249" s="225"/>
      <c r="C249" s="226"/>
      <c r="D249" s="227" t="s">
        <v>132</v>
      </c>
      <c r="E249" s="228" t="s">
        <v>19</v>
      </c>
      <c r="F249" s="229" t="s">
        <v>247</v>
      </c>
      <c r="G249" s="226"/>
      <c r="H249" s="228" t="s">
        <v>19</v>
      </c>
      <c r="I249" s="230"/>
      <c r="J249" s="226"/>
      <c r="K249" s="226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132</v>
      </c>
      <c r="AU249" s="235" t="s">
        <v>85</v>
      </c>
      <c r="AV249" s="13" t="s">
        <v>83</v>
      </c>
      <c r="AW249" s="13" t="s">
        <v>37</v>
      </c>
      <c r="AX249" s="13" t="s">
        <v>75</v>
      </c>
      <c r="AY249" s="235" t="s">
        <v>121</v>
      </c>
    </row>
    <row r="250" s="14" customFormat="1">
      <c r="A250" s="14"/>
      <c r="B250" s="236"/>
      <c r="C250" s="237"/>
      <c r="D250" s="227" t="s">
        <v>132</v>
      </c>
      <c r="E250" s="238" t="s">
        <v>19</v>
      </c>
      <c r="F250" s="239" t="s">
        <v>357</v>
      </c>
      <c r="G250" s="237"/>
      <c r="H250" s="240">
        <v>8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132</v>
      </c>
      <c r="AU250" s="246" t="s">
        <v>85</v>
      </c>
      <c r="AV250" s="14" t="s">
        <v>85</v>
      </c>
      <c r="AW250" s="14" t="s">
        <v>37</v>
      </c>
      <c r="AX250" s="14" t="s">
        <v>83</v>
      </c>
      <c r="AY250" s="246" t="s">
        <v>121</v>
      </c>
    </row>
    <row r="251" s="2" customFormat="1" ht="44.25" customHeight="1">
      <c r="A251" s="41"/>
      <c r="B251" s="42"/>
      <c r="C251" s="207" t="s">
        <v>358</v>
      </c>
      <c r="D251" s="207" t="s">
        <v>123</v>
      </c>
      <c r="E251" s="208" t="s">
        <v>359</v>
      </c>
      <c r="F251" s="209" t="s">
        <v>360</v>
      </c>
      <c r="G251" s="210" t="s">
        <v>126</v>
      </c>
      <c r="H251" s="211">
        <v>129</v>
      </c>
      <c r="I251" s="212"/>
      <c r="J251" s="213">
        <f>ROUND(I251*H251,2)</f>
        <v>0</v>
      </c>
      <c r="K251" s="209" t="s">
        <v>127</v>
      </c>
      <c r="L251" s="47"/>
      <c r="M251" s="214" t="s">
        <v>19</v>
      </c>
      <c r="N251" s="215" t="s">
        <v>46</v>
      </c>
      <c r="O251" s="87"/>
      <c r="P251" s="216">
        <f>O251*H251</f>
        <v>0</v>
      </c>
      <c r="Q251" s="216">
        <v>0.089219999999999994</v>
      </c>
      <c r="R251" s="216">
        <f>Q251*H251</f>
        <v>11.509379999999998</v>
      </c>
      <c r="S251" s="216">
        <v>0</v>
      </c>
      <c r="T251" s="217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8" t="s">
        <v>128</v>
      </c>
      <c r="AT251" s="218" t="s">
        <v>123</v>
      </c>
      <c r="AU251" s="218" t="s">
        <v>85</v>
      </c>
      <c r="AY251" s="20" t="s">
        <v>121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20" t="s">
        <v>83</v>
      </c>
      <c r="BK251" s="219">
        <f>ROUND(I251*H251,2)</f>
        <v>0</v>
      </c>
      <c r="BL251" s="20" t="s">
        <v>128</v>
      </c>
      <c r="BM251" s="218" t="s">
        <v>361</v>
      </c>
    </row>
    <row r="252" s="2" customFormat="1">
      <c r="A252" s="41"/>
      <c r="B252" s="42"/>
      <c r="C252" s="43"/>
      <c r="D252" s="220" t="s">
        <v>130</v>
      </c>
      <c r="E252" s="43"/>
      <c r="F252" s="221" t="s">
        <v>362</v>
      </c>
      <c r="G252" s="43"/>
      <c r="H252" s="43"/>
      <c r="I252" s="222"/>
      <c r="J252" s="43"/>
      <c r="K252" s="43"/>
      <c r="L252" s="47"/>
      <c r="M252" s="223"/>
      <c r="N252" s="22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130</v>
      </c>
      <c r="AU252" s="20" t="s">
        <v>85</v>
      </c>
    </row>
    <row r="253" s="13" customFormat="1">
      <c r="A253" s="13"/>
      <c r="B253" s="225"/>
      <c r="C253" s="226"/>
      <c r="D253" s="227" t="s">
        <v>132</v>
      </c>
      <c r="E253" s="228" t="s">
        <v>19</v>
      </c>
      <c r="F253" s="229" t="s">
        <v>247</v>
      </c>
      <c r="G253" s="226"/>
      <c r="H253" s="228" t="s">
        <v>19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132</v>
      </c>
      <c r="AU253" s="235" t="s">
        <v>85</v>
      </c>
      <c r="AV253" s="13" t="s">
        <v>83</v>
      </c>
      <c r="AW253" s="13" t="s">
        <v>37</v>
      </c>
      <c r="AX253" s="13" t="s">
        <v>75</v>
      </c>
      <c r="AY253" s="235" t="s">
        <v>121</v>
      </c>
    </row>
    <row r="254" s="14" customFormat="1">
      <c r="A254" s="14"/>
      <c r="B254" s="236"/>
      <c r="C254" s="237"/>
      <c r="D254" s="227" t="s">
        <v>132</v>
      </c>
      <c r="E254" s="238" t="s">
        <v>19</v>
      </c>
      <c r="F254" s="239" t="s">
        <v>363</v>
      </c>
      <c r="G254" s="237"/>
      <c r="H254" s="240">
        <v>66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6" t="s">
        <v>132</v>
      </c>
      <c r="AU254" s="246" t="s">
        <v>85</v>
      </c>
      <c r="AV254" s="14" t="s">
        <v>85</v>
      </c>
      <c r="AW254" s="14" t="s">
        <v>37</v>
      </c>
      <c r="AX254" s="14" t="s">
        <v>75</v>
      </c>
      <c r="AY254" s="246" t="s">
        <v>121</v>
      </c>
    </row>
    <row r="255" s="14" customFormat="1">
      <c r="A255" s="14"/>
      <c r="B255" s="236"/>
      <c r="C255" s="237"/>
      <c r="D255" s="227" t="s">
        <v>132</v>
      </c>
      <c r="E255" s="238" t="s">
        <v>19</v>
      </c>
      <c r="F255" s="239" t="s">
        <v>364</v>
      </c>
      <c r="G255" s="237"/>
      <c r="H255" s="240">
        <v>5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6" t="s">
        <v>132</v>
      </c>
      <c r="AU255" s="246" t="s">
        <v>85</v>
      </c>
      <c r="AV255" s="14" t="s">
        <v>85</v>
      </c>
      <c r="AW255" s="14" t="s">
        <v>37</v>
      </c>
      <c r="AX255" s="14" t="s">
        <v>75</v>
      </c>
      <c r="AY255" s="246" t="s">
        <v>121</v>
      </c>
    </row>
    <row r="256" s="14" customFormat="1">
      <c r="A256" s="14"/>
      <c r="B256" s="236"/>
      <c r="C256" s="237"/>
      <c r="D256" s="227" t="s">
        <v>132</v>
      </c>
      <c r="E256" s="238" t="s">
        <v>19</v>
      </c>
      <c r="F256" s="239" t="s">
        <v>365</v>
      </c>
      <c r="G256" s="237"/>
      <c r="H256" s="240">
        <v>58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132</v>
      </c>
      <c r="AU256" s="246" t="s">
        <v>85</v>
      </c>
      <c r="AV256" s="14" t="s">
        <v>85</v>
      </c>
      <c r="AW256" s="14" t="s">
        <v>37</v>
      </c>
      <c r="AX256" s="14" t="s">
        <v>75</v>
      </c>
      <c r="AY256" s="246" t="s">
        <v>121</v>
      </c>
    </row>
    <row r="257" s="15" customFormat="1">
      <c r="A257" s="15"/>
      <c r="B257" s="247"/>
      <c r="C257" s="248"/>
      <c r="D257" s="227" t="s">
        <v>132</v>
      </c>
      <c r="E257" s="249" t="s">
        <v>19</v>
      </c>
      <c r="F257" s="250" t="s">
        <v>141</v>
      </c>
      <c r="G257" s="248"/>
      <c r="H257" s="251">
        <v>129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6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7" t="s">
        <v>132</v>
      </c>
      <c r="AU257" s="257" t="s">
        <v>85</v>
      </c>
      <c r="AV257" s="15" t="s">
        <v>128</v>
      </c>
      <c r="AW257" s="15" t="s">
        <v>37</v>
      </c>
      <c r="AX257" s="15" t="s">
        <v>83</v>
      </c>
      <c r="AY257" s="257" t="s">
        <v>121</v>
      </c>
    </row>
    <row r="258" s="2" customFormat="1" ht="16.5" customHeight="1">
      <c r="A258" s="41"/>
      <c r="B258" s="42"/>
      <c r="C258" s="269" t="s">
        <v>366</v>
      </c>
      <c r="D258" s="269" t="s">
        <v>250</v>
      </c>
      <c r="E258" s="270" t="s">
        <v>367</v>
      </c>
      <c r="F258" s="271" t="s">
        <v>368</v>
      </c>
      <c r="G258" s="272" t="s">
        <v>126</v>
      </c>
      <c r="H258" s="273">
        <v>67.319999999999993</v>
      </c>
      <c r="I258" s="274"/>
      <c r="J258" s="275">
        <f>ROUND(I258*H258,2)</f>
        <v>0</v>
      </c>
      <c r="K258" s="271" t="s">
        <v>127</v>
      </c>
      <c r="L258" s="276"/>
      <c r="M258" s="277" t="s">
        <v>19</v>
      </c>
      <c r="N258" s="278" t="s">
        <v>46</v>
      </c>
      <c r="O258" s="87"/>
      <c r="P258" s="216">
        <f>O258*H258</f>
        <v>0</v>
      </c>
      <c r="Q258" s="216">
        <v>0.13200000000000001</v>
      </c>
      <c r="R258" s="216">
        <f>Q258*H258</f>
        <v>8.886239999999999</v>
      </c>
      <c r="S258" s="216">
        <v>0</v>
      </c>
      <c r="T258" s="217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8" t="s">
        <v>171</v>
      </c>
      <c r="AT258" s="218" t="s">
        <v>250</v>
      </c>
      <c r="AU258" s="218" t="s">
        <v>85</v>
      </c>
      <c r="AY258" s="20" t="s">
        <v>121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20" t="s">
        <v>83</v>
      </c>
      <c r="BK258" s="219">
        <f>ROUND(I258*H258,2)</f>
        <v>0</v>
      </c>
      <c r="BL258" s="20" t="s">
        <v>128</v>
      </c>
      <c r="BM258" s="218" t="s">
        <v>369</v>
      </c>
    </row>
    <row r="259" s="13" customFormat="1">
      <c r="A259" s="13"/>
      <c r="B259" s="225"/>
      <c r="C259" s="226"/>
      <c r="D259" s="227" t="s">
        <v>132</v>
      </c>
      <c r="E259" s="228" t="s">
        <v>19</v>
      </c>
      <c r="F259" s="229" t="s">
        <v>247</v>
      </c>
      <c r="G259" s="226"/>
      <c r="H259" s="228" t="s">
        <v>19</v>
      </c>
      <c r="I259" s="230"/>
      <c r="J259" s="226"/>
      <c r="K259" s="226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132</v>
      </c>
      <c r="AU259" s="235" t="s">
        <v>85</v>
      </c>
      <c r="AV259" s="13" t="s">
        <v>83</v>
      </c>
      <c r="AW259" s="13" t="s">
        <v>37</v>
      </c>
      <c r="AX259" s="13" t="s">
        <v>75</v>
      </c>
      <c r="AY259" s="235" t="s">
        <v>121</v>
      </c>
    </row>
    <row r="260" s="14" customFormat="1">
      <c r="A260" s="14"/>
      <c r="B260" s="236"/>
      <c r="C260" s="237"/>
      <c r="D260" s="227" t="s">
        <v>132</v>
      </c>
      <c r="E260" s="238" t="s">
        <v>19</v>
      </c>
      <c r="F260" s="239" t="s">
        <v>363</v>
      </c>
      <c r="G260" s="237"/>
      <c r="H260" s="240">
        <v>66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6" t="s">
        <v>132</v>
      </c>
      <c r="AU260" s="246" t="s">
        <v>85</v>
      </c>
      <c r="AV260" s="14" t="s">
        <v>85</v>
      </c>
      <c r="AW260" s="14" t="s">
        <v>37</v>
      </c>
      <c r="AX260" s="14" t="s">
        <v>75</v>
      </c>
      <c r="AY260" s="246" t="s">
        <v>121</v>
      </c>
    </row>
    <row r="261" s="16" customFormat="1">
      <c r="A261" s="16"/>
      <c r="B261" s="258"/>
      <c r="C261" s="259"/>
      <c r="D261" s="227" t="s">
        <v>132</v>
      </c>
      <c r="E261" s="260" t="s">
        <v>19</v>
      </c>
      <c r="F261" s="261" t="s">
        <v>186</v>
      </c>
      <c r="G261" s="259"/>
      <c r="H261" s="262">
        <v>66</v>
      </c>
      <c r="I261" s="263"/>
      <c r="J261" s="259"/>
      <c r="K261" s="259"/>
      <c r="L261" s="264"/>
      <c r="M261" s="265"/>
      <c r="N261" s="266"/>
      <c r="O261" s="266"/>
      <c r="P261" s="266"/>
      <c r="Q261" s="266"/>
      <c r="R261" s="266"/>
      <c r="S261" s="266"/>
      <c r="T261" s="267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68" t="s">
        <v>132</v>
      </c>
      <c r="AU261" s="268" t="s">
        <v>85</v>
      </c>
      <c r="AV261" s="16" t="s">
        <v>142</v>
      </c>
      <c r="AW261" s="16" t="s">
        <v>37</v>
      </c>
      <c r="AX261" s="16" t="s">
        <v>75</v>
      </c>
      <c r="AY261" s="268" t="s">
        <v>121</v>
      </c>
    </row>
    <row r="262" s="14" customFormat="1">
      <c r="A262" s="14"/>
      <c r="B262" s="236"/>
      <c r="C262" s="237"/>
      <c r="D262" s="227" t="s">
        <v>132</v>
      </c>
      <c r="E262" s="238" t="s">
        <v>19</v>
      </c>
      <c r="F262" s="239" t="s">
        <v>370</v>
      </c>
      <c r="G262" s="237"/>
      <c r="H262" s="240">
        <v>67.319999999999993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6" t="s">
        <v>132</v>
      </c>
      <c r="AU262" s="246" t="s">
        <v>85</v>
      </c>
      <c r="AV262" s="14" t="s">
        <v>85</v>
      </c>
      <c r="AW262" s="14" t="s">
        <v>37</v>
      </c>
      <c r="AX262" s="14" t="s">
        <v>83</v>
      </c>
      <c r="AY262" s="246" t="s">
        <v>121</v>
      </c>
    </row>
    <row r="263" s="2" customFormat="1" ht="16.5" customHeight="1">
      <c r="A263" s="41"/>
      <c r="B263" s="42"/>
      <c r="C263" s="269" t="s">
        <v>371</v>
      </c>
      <c r="D263" s="269" t="s">
        <v>250</v>
      </c>
      <c r="E263" s="270" t="s">
        <v>372</v>
      </c>
      <c r="F263" s="271" t="s">
        <v>373</v>
      </c>
      <c r="G263" s="272" t="s">
        <v>126</v>
      </c>
      <c r="H263" s="273">
        <v>5.0999999999999996</v>
      </c>
      <c r="I263" s="274"/>
      <c r="J263" s="275">
        <f>ROUND(I263*H263,2)</f>
        <v>0</v>
      </c>
      <c r="K263" s="271" t="s">
        <v>127</v>
      </c>
      <c r="L263" s="276"/>
      <c r="M263" s="277" t="s">
        <v>19</v>
      </c>
      <c r="N263" s="278" t="s">
        <v>46</v>
      </c>
      <c r="O263" s="87"/>
      <c r="P263" s="216">
        <f>O263*H263</f>
        <v>0</v>
      </c>
      <c r="Q263" s="216">
        <v>0.13100000000000001</v>
      </c>
      <c r="R263" s="216">
        <f>Q263*H263</f>
        <v>0.66810000000000003</v>
      </c>
      <c r="S263" s="216">
        <v>0</v>
      </c>
      <c r="T263" s="217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8" t="s">
        <v>171</v>
      </c>
      <c r="AT263" s="218" t="s">
        <v>250</v>
      </c>
      <c r="AU263" s="218" t="s">
        <v>85</v>
      </c>
      <c r="AY263" s="20" t="s">
        <v>121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20" t="s">
        <v>83</v>
      </c>
      <c r="BK263" s="219">
        <f>ROUND(I263*H263,2)</f>
        <v>0</v>
      </c>
      <c r="BL263" s="20" t="s">
        <v>128</v>
      </c>
      <c r="BM263" s="218" t="s">
        <v>374</v>
      </c>
    </row>
    <row r="264" s="13" customFormat="1">
      <c r="A264" s="13"/>
      <c r="B264" s="225"/>
      <c r="C264" s="226"/>
      <c r="D264" s="227" t="s">
        <v>132</v>
      </c>
      <c r="E264" s="228" t="s">
        <v>19</v>
      </c>
      <c r="F264" s="229" t="s">
        <v>247</v>
      </c>
      <c r="G264" s="226"/>
      <c r="H264" s="228" t="s">
        <v>19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132</v>
      </c>
      <c r="AU264" s="235" t="s">
        <v>85</v>
      </c>
      <c r="AV264" s="13" t="s">
        <v>83</v>
      </c>
      <c r="AW264" s="13" t="s">
        <v>37</v>
      </c>
      <c r="AX264" s="13" t="s">
        <v>75</v>
      </c>
      <c r="AY264" s="235" t="s">
        <v>121</v>
      </c>
    </row>
    <row r="265" s="14" customFormat="1">
      <c r="A265" s="14"/>
      <c r="B265" s="236"/>
      <c r="C265" s="237"/>
      <c r="D265" s="227" t="s">
        <v>132</v>
      </c>
      <c r="E265" s="238" t="s">
        <v>19</v>
      </c>
      <c r="F265" s="239" t="s">
        <v>364</v>
      </c>
      <c r="G265" s="237"/>
      <c r="H265" s="240">
        <v>5</v>
      </c>
      <c r="I265" s="241"/>
      <c r="J265" s="237"/>
      <c r="K265" s="237"/>
      <c r="L265" s="242"/>
      <c r="M265" s="243"/>
      <c r="N265" s="244"/>
      <c r="O265" s="244"/>
      <c r="P265" s="244"/>
      <c r="Q265" s="244"/>
      <c r="R265" s="244"/>
      <c r="S265" s="244"/>
      <c r="T265" s="24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6" t="s">
        <v>132</v>
      </c>
      <c r="AU265" s="246" t="s">
        <v>85</v>
      </c>
      <c r="AV265" s="14" t="s">
        <v>85</v>
      </c>
      <c r="AW265" s="14" t="s">
        <v>37</v>
      </c>
      <c r="AX265" s="14" t="s">
        <v>75</v>
      </c>
      <c r="AY265" s="246" t="s">
        <v>121</v>
      </c>
    </row>
    <row r="266" s="16" customFormat="1">
      <c r="A266" s="16"/>
      <c r="B266" s="258"/>
      <c r="C266" s="259"/>
      <c r="D266" s="227" t="s">
        <v>132</v>
      </c>
      <c r="E266" s="260" t="s">
        <v>19</v>
      </c>
      <c r="F266" s="261" t="s">
        <v>186</v>
      </c>
      <c r="G266" s="259"/>
      <c r="H266" s="262">
        <v>5</v>
      </c>
      <c r="I266" s="263"/>
      <c r="J266" s="259"/>
      <c r="K266" s="259"/>
      <c r="L266" s="264"/>
      <c r="M266" s="265"/>
      <c r="N266" s="266"/>
      <c r="O266" s="266"/>
      <c r="P266" s="266"/>
      <c r="Q266" s="266"/>
      <c r="R266" s="266"/>
      <c r="S266" s="266"/>
      <c r="T266" s="267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T266" s="268" t="s">
        <v>132</v>
      </c>
      <c r="AU266" s="268" t="s">
        <v>85</v>
      </c>
      <c r="AV266" s="16" t="s">
        <v>142</v>
      </c>
      <c r="AW266" s="16" t="s">
        <v>37</v>
      </c>
      <c r="AX266" s="16" t="s">
        <v>75</v>
      </c>
      <c r="AY266" s="268" t="s">
        <v>121</v>
      </c>
    </row>
    <row r="267" s="14" customFormat="1">
      <c r="A267" s="14"/>
      <c r="B267" s="236"/>
      <c r="C267" s="237"/>
      <c r="D267" s="227" t="s">
        <v>132</v>
      </c>
      <c r="E267" s="238" t="s">
        <v>19</v>
      </c>
      <c r="F267" s="239" t="s">
        <v>375</v>
      </c>
      <c r="G267" s="237"/>
      <c r="H267" s="240">
        <v>5.0999999999999996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6" t="s">
        <v>132</v>
      </c>
      <c r="AU267" s="246" t="s">
        <v>85</v>
      </c>
      <c r="AV267" s="14" t="s">
        <v>85</v>
      </c>
      <c r="AW267" s="14" t="s">
        <v>37</v>
      </c>
      <c r="AX267" s="14" t="s">
        <v>83</v>
      </c>
      <c r="AY267" s="246" t="s">
        <v>121</v>
      </c>
    </row>
    <row r="268" s="2" customFormat="1" ht="44.25" customHeight="1">
      <c r="A268" s="41"/>
      <c r="B268" s="42"/>
      <c r="C268" s="207" t="s">
        <v>376</v>
      </c>
      <c r="D268" s="207" t="s">
        <v>123</v>
      </c>
      <c r="E268" s="208" t="s">
        <v>377</v>
      </c>
      <c r="F268" s="209" t="s">
        <v>378</v>
      </c>
      <c r="G268" s="210" t="s">
        <v>126</v>
      </c>
      <c r="H268" s="211">
        <v>844</v>
      </c>
      <c r="I268" s="212"/>
      <c r="J268" s="213">
        <f>ROUND(I268*H268,2)</f>
        <v>0</v>
      </c>
      <c r="K268" s="209" t="s">
        <v>127</v>
      </c>
      <c r="L268" s="47"/>
      <c r="M268" s="214" t="s">
        <v>19</v>
      </c>
      <c r="N268" s="215" t="s">
        <v>46</v>
      </c>
      <c r="O268" s="87"/>
      <c r="P268" s="216">
        <f>O268*H268</f>
        <v>0</v>
      </c>
      <c r="Q268" s="216">
        <v>0.11162</v>
      </c>
      <c r="R268" s="216">
        <f>Q268*H268</f>
        <v>94.207279999999997</v>
      </c>
      <c r="S268" s="216">
        <v>0</v>
      </c>
      <c r="T268" s="217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18" t="s">
        <v>128</v>
      </c>
      <c r="AT268" s="218" t="s">
        <v>123</v>
      </c>
      <c r="AU268" s="218" t="s">
        <v>85</v>
      </c>
      <c r="AY268" s="20" t="s">
        <v>121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20" t="s">
        <v>83</v>
      </c>
      <c r="BK268" s="219">
        <f>ROUND(I268*H268,2)</f>
        <v>0</v>
      </c>
      <c r="BL268" s="20" t="s">
        <v>128</v>
      </c>
      <c r="BM268" s="218" t="s">
        <v>379</v>
      </c>
    </row>
    <row r="269" s="2" customFormat="1">
      <c r="A269" s="41"/>
      <c r="B269" s="42"/>
      <c r="C269" s="43"/>
      <c r="D269" s="220" t="s">
        <v>130</v>
      </c>
      <c r="E269" s="43"/>
      <c r="F269" s="221" t="s">
        <v>380</v>
      </c>
      <c r="G269" s="43"/>
      <c r="H269" s="43"/>
      <c r="I269" s="222"/>
      <c r="J269" s="43"/>
      <c r="K269" s="43"/>
      <c r="L269" s="47"/>
      <c r="M269" s="223"/>
      <c r="N269" s="224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130</v>
      </c>
      <c r="AU269" s="20" t="s">
        <v>85</v>
      </c>
    </row>
    <row r="270" s="13" customFormat="1">
      <c r="A270" s="13"/>
      <c r="B270" s="225"/>
      <c r="C270" s="226"/>
      <c r="D270" s="227" t="s">
        <v>132</v>
      </c>
      <c r="E270" s="228" t="s">
        <v>19</v>
      </c>
      <c r="F270" s="229" t="s">
        <v>247</v>
      </c>
      <c r="G270" s="226"/>
      <c r="H270" s="228" t="s">
        <v>19</v>
      </c>
      <c r="I270" s="230"/>
      <c r="J270" s="226"/>
      <c r="K270" s="226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132</v>
      </c>
      <c r="AU270" s="235" t="s">
        <v>85</v>
      </c>
      <c r="AV270" s="13" t="s">
        <v>83</v>
      </c>
      <c r="AW270" s="13" t="s">
        <v>37</v>
      </c>
      <c r="AX270" s="13" t="s">
        <v>75</v>
      </c>
      <c r="AY270" s="235" t="s">
        <v>121</v>
      </c>
    </row>
    <row r="271" s="14" customFormat="1">
      <c r="A271" s="14"/>
      <c r="B271" s="236"/>
      <c r="C271" s="237"/>
      <c r="D271" s="227" t="s">
        <v>132</v>
      </c>
      <c r="E271" s="238" t="s">
        <v>19</v>
      </c>
      <c r="F271" s="239" t="s">
        <v>381</v>
      </c>
      <c r="G271" s="237"/>
      <c r="H271" s="240">
        <v>528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6" t="s">
        <v>132</v>
      </c>
      <c r="AU271" s="246" t="s">
        <v>85</v>
      </c>
      <c r="AV271" s="14" t="s">
        <v>85</v>
      </c>
      <c r="AW271" s="14" t="s">
        <v>37</v>
      </c>
      <c r="AX271" s="14" t="s">
        <v>75</v>
      </c>
      <c r="AY271" s="246" t="s">
        <v>121</v>
      </c>
    </row>
    <row r="272" s="14" customFormat="1">
      <c r="A272" s="14"/>
      <c r="B272" s="236"/>
      <c r="C272" s="237"/>
      <c r="D272" s="227" t="s">
        <v>132</v>
      </c>
      <c r="E272" s="238" t="s">
        <v>19</v>
      </c>
      <c r="F272" s="239" t="s">
        <v>382</v>
      </c>
      <c r="G272" s="237"/>
      <c r="H272" s="240">
        <v>258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6" t="s">
        <v>132</v>
      </c>
      <c r="AU272" s="246" t="s">
        <v>85</v>
      </c>
      <c r="AV272" s="14" t="s">
        <v>85</v>
      </c>
      <c r="AW272" s="14" t="s">
        <v>37</v>
      </c>
      <c r="AX272" s="14" t="s">
        <v>75</v>
      </c>
      <c r="AY272" s="246" t="s">
        <v>121</v>
      </c>
    </row>
    <row r="273" s="14" customFormat="1">
      <c r="A273" s="14"/>
      <c r="B273" s="236"/>
      <c r="C273" s="237"/>
      <c r="D273" s="227" t="s">
        <v>132</v>
      </c>
      <c r="E273" s="238" t="s">
        <v>19</v>
      </c>
      <c r="F273" s="239" t="s">
        <v>383</v>
      </c>
      <c r="G273" s="237"/>
      <c r="H273" s="240">
        <v>34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6" t="s">
        <v>132</v>
      </c>
      <c r="AU273" s="246" t="s">
        <v>85</v>
      </c>
      <c r="AV273" s="14" t="s">
        <v>85</v>
      </c>
      <c r="AW273" s="14" t="s">
        <v>37</v>
      </c>
      <c r="AX273" s="14" t="s">
        <v>75</v>
      </c>
      <c r="AY273" s="246" t="s">
        <v>121</v>
      </c>
    </row>
    <row r="274" s="14" customFormat="1">
      <c r="A274" s="14"/>
      <c r="B274" s="236"/>
      <c r="C274" s="237"/>
      <c r="D274" s="227" t="s">
        <v>132</v>
      </c>
      <c r="E274" s="238" t="s">
        <v>19</v>
      </c>
      <c r="F274" s="239" t="s">
        <v>384</v>
      </c>
      <c r="G274" s="237"/>
      <c r="H274" s="240">
        <v>24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6" t="s">
        <v>132</v>
      </c>
      <c r="AU274" s="246" t="s">
        <v>85</v>
      </c>
      <c r="AV274" s="14" t="s">
        <v>85</v>
      </c>
      <c r="AW274" s="14" t="s">
        <v>37</v>
      </c>
      <c r="AX274" s="14" t="s">
        <v>75</v>
      </c>
      <c r="AY274" s="246" t="s">
        <v>121</v>
      </c>
    </row>
    <row r="275" s="15" customFormat="1">
      <c r="A275" s="15"/>
      <c r="B275" s="247"/>
      <c r="C275" s="248"/>
      <c r="D275" s="227" t="s">
        <v>132</v>
      </c>
      <c r="E275" s="249" t="s">
        <v>19</v>
      </c>
      <c r="F275" s="250" t="s">
        <v>141</v>
      </c>
      <c r="G275" s="248"/>
      <c r="H275" s="251">
        <v>844</v>
      </c>
      <c r="I275" s="252"/>
      <c r="J275" s="248"/>
      <c r="K275" s="248"/>
      <c r="L275" s="253"/>
      <c r="M275" s="254"/>
      <c r="N275" s="255"/>
      <c r="O275" s="255"/>
      <c r="P275" s="255"/>
      <c r="Q275" s="255"/>
      <c r="R275" s="255"/>
      <c r="S275" s="255"/>
      <c r="T275" s="256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7" t="s">
        <v>132</v>
      </c>
      <c r="AU275" s="257" t="s">
        <v>85</v>
      </c>
      <c r="AV275" s="15" t="s">
        <v>128</v>
      </c>
      <c r="AW275" s="15" t="s">
        <v>37</v>
      </c>
      <c r="AX275" s="15" t="s">
        <v>83</v>
      </c>
      <c r="AY275" s="257" t="s">
        <v>121</v>
      </c>
    </row>
    <row r="276" s="2" customFormat="1" ht="16.5" customHeight="1">
      <c r="A276" s="41"/>
      <c r="B276" s="42"/>
      <c r="C276" s="269" t="s">
        <v>385</v>
      </c>
      <c r="D276" s="269" t="s">
        <v>250</v>
      </c>
      <c r="E276" s="270" t="s">
        <v>386</v>
      </c>
      <c r="F276" s="271" t="s">
        <v>387</v>
      </c>
      <c r="G276" s="272" t="s">
        <v>126</v>
      </c>
      <c r="H276" s="273">
        <v>554.71699999999998</v>
      </c>
      <c r="I276" s="274"/>
      <c r="J276" s="275">
        <f>ROUND(I276*H276,2)</f>
        <v>0</v>
      </c>
      <c r="K276" s="271" t="s">
        <v>127</v>
      </c>
      <c r="L276" s="276"/>
      <c r="M276" s="277" t="s">
        <v>19</v>
      </c>
      <c r="N276" s="278" t="s">
        <v>46</v>
      </c>
      <c r="O276" s="87"/>
      <c r="P276" s="216">
        <f>O276*H276</f>
        <v>0</v>
      </c>
      <c r="Q276" s="216">
        <v>0.17599999999999999</v>
      </c>
      <c r="R276" s="216">
        <f>Q276*H276</f>
        <v>97.630191999999994</v>
      </c>
      <c r="S276" s="216">
        <v>0</v>
      </c>
      <c r="T276" s="217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8" t="s">
        <v>171</v>
      </c>
      <c r="AT276" s="218" t="s">
        <v>250</v>
      </c>
      <c r="AU276" s="218" t="s">
        <v>85</v>
      </c>
      <c r="AY276" s="20" t="s">
        <v>121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20" t="s">
        <v>83</v>
      </c>
      <c r="BK276" s="219">
        <f>ROUND(I276*H276,2)</f>
        <v>0</v>
      </c>
      <c r="BL276" s="20" t="s">
        <v>128</v>
      </c>
      <c r="BM276" s="218" t="s">
        <v>388</v>
      </c>
    </row>
    <row r="277" s="14" customFormat="1">
      <c r="A277" s="14"/>
      <c r="B277" s="236"/>
      <c r="C277" s="237"/>
      <c r="D277" s="227" t="s">
        <v>132</v>
      </c>
      <c r="E277" s="238" t="s">
        <v>19</v>
      </c>
      <c r="F277" s="239" t="s">
        <v>381</v>
      </c>
      <c r="G277" s="237"/>
      <c r="H277" s="240">
        <v>528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6" t="s">
        <v>132</v>
      </c>
      <c r="AU277" s="246" t="s">
        <v>85</v>
      </c>
      <c r="AV277" s="14" t="s">
        <v>85</v>
      </c>
      <c r="AW277" s="14" t="s">
        <v>37</v>
      </c>
      <c r="AX277" s="14" t="s">
        <v>75</v>
      </c>
      <c r="AY277" s="246" t="s">
        <v>121</v>
      </c>
    </row>
    <row r="278" s="16" customFormat="1">
      <c r="A278" s="16"/>
      <c r="B278" s="258"/>
      <c r="C278" s="259"/>
      <c r="D278" s="227" t="s">
        <v>132</v>
      </c>
      <c r="E278" s="260" t="s">
        <v>19</v>
      </c>
      <c r="F278" s="261" t="s">
        <v>186</v>
      </c>
      <c r="G278" s="259"/>
      <c r="H278" s="262">
        <v>528</v>
      </c>
      <c r="I278" s="263"/>
      <c r="J278" s="259"/>
      <c r="K278" s="259"/>
      <c r="L278" s="264"/>
      <c r="M278" s="265"/>
      <c r="N278" s="266"/>
      <c r="O278" s="266"/>
      <c r="P278" s="266"/>
      <c r="Q278" s="266"/>
      <c r="R278" s="266"/>
      <c r="S278" s="266"/>
      <c r="T278" s="267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T278" s="268" t="s">
        <v>132</v>
      </c>
      <c r="AU278" s="268" t="s">
        <v>85</v>
      </c>
      <c r="AV278" s="16" t="s">
        <v>142</v>
      </c>
      <c r="AW278" s="16" t="s">
        <v>37</v>
      </c>
      <c r="AX278" s="16" t="s">
        <v>75</v>
      </c>
      <c r="AY278" s="268" t="s">
        <v>121</v>
      </c>
    </row>
    <row r="279" s="14" customFormat="1">
      <c r="A279" s="14"/>
      <c r="B279" s="236"/>
      <c r="C279" s="237"/>
      <c r="D279" s="227" t="s">
        <v>132</v>
      </c>
      <c r="E279" s="238" t="s">
        <v>19</v>
      </c>
      <c r="F279" s="239" t="s">
        <v>389</v>
      </c>
      <c r="G279" s="237"/>
      <c r="H279" s="240">
        <v>538.55999999999995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6" t="s">
        <v>132</v>
      </c>
      <c r="AU279" s="246" t="s">
        <v>85</v>
      </c>
      <c r="AV279" s="14" t="s">
        <v>85</v>
      </c>
      <c r="AW279" s="14" t="s">
        <v>37</v>
      </c>
      <c r="AX279" s="14" t="s">
        <v>83</v>
      </c>
      <c r="AY279" s="246" t="s">
        <v>121</v>
      </c>
    </row>
    <row r="280" s="14" customFormat="1">
      <c r="A280" s="14"/>
      <c r="B280" s="236"/>
      <c r="C280" s="237"/>
      <c r="D280" s="227" t="s">
        <v>132</v>
      </c>
      <c r="E280" s="237"/>
      <c r="F280" s="239" t="s">
        <v>390</v>
      </c>
      <c r="G280" s="237"/>
      <c r="H280" s="240">
        <v>554.71699999999998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6" t="s">
        <v>132</v>
      </c>
      <c r="AU280" s="246" t="s">
        <v>85</v>
      </c>
      <c r="AV280" s="14" t="s">
        <v>85</v>
      </c>
      <c r="AW280" s="14" t="s">
        <v>4</v>
      </c>
      <c r="AX280" s="14" t="s">
        <v>83</v>
      </c>
      <c r="AY280" s="246" t="s">
        <v>121</v>
      </c>
    </row>
    <row r="281" s="2" customFormat="1" ht="16.5" customHeight="1">
      <c r="A281" s="41"/>
      <c r="B281" s="42"/>
      <c r="C281" s="269" t="s">
        <v>391</v>
      </c>
      <c r="D281" s="269" t="s">
        <v>250</v>
      </c>
      <c r="E281" s="270" t="s">
        <v>392</v>
      </c>
      <c r="F281" s="271" t="s">
        <v>393</v>
      </c>
      <c r="G281" s="272" t="s">
        <v>126</v>
      </c>
      <c r="H281" s="273">
        <v>271.05500000000001</v>
      </c>
      <c r="I281" s="274"/>
      <c r="J281" s="275">
        <f>ROUND(I281*H281,2)</f>
        <v>0</v>
      </c>
      <c r="K281" s="271" t="s">
        <v>127</v>
      </c>
      <c r="L281" s="276"/>
      <c r="M281" s="277" t="s">
        <v>19</v>
      </c>
      <c r="N281" s="278" t="s">
        <v>46</v>
      </c>
      <c r="O281" s="87"/>
      <c r="P281" s="216">
        <f>O281*H281</f>
        <v>0</v>
      </c>
      <c r="Q281" s="216">
        <v>0.17599999999999999</v>
      </c>
      <c r="R281" s="216">
        <f>Q281*H281</f>
        <v>47.705680000000001</v>
      </c>
      <c r="S281" s="216">
        <v>0</v>
      </c>
      <c r="T281" s="217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8" t="s">
        <v>171</v>
      </c>
      <c r="AT281" s="218" t="s">
        <v>250</v>
      </c>
      <c r="AU281" s="218" t="s">
        <v>85</v>
      </c>
      <c r="AY281" s="20" t="s">
        <v>121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20" t="s">
        <v>83</v>
      </c>
      <c r="BK281" s="219">
        <f>ROUND(I281*H281,2)</f>
        <v>0</v>
      </c>
      <c r="BL281" s="20" t="s">
        <v>128</v>
      </c>
      <c r="BM281" s="218" t="s">
        <v>394</v>
      </c>
    </row>
    <row r="282" s="14" customFormat="1">
      <c r="A282" s="14"/>
      <c r="B282" s="236"/>
      <c r="C282" s="237"/>
      <c r="D282" s="227" t="s">
        <v>132</v>
      </c>
      <c r="E282" s="238" t="s">
        <v>19</v>
      </c>
      <c r="F282" s="239" t="s">
        <v>382</v>
      </c>
      <c r="G282" s="237"/>
      <c r="H282" s="240">
        <v>258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6" t="s">
        <v>132</v>
      </c>
      <c r="AU282" s="246" t="s">
        <v>85</v>
      </c>
      <c r="AV282" s="14" t="s">
        <v>85</v>
      </c>
      <c r="AW282" s="14" t="s">
        <v>37</v>
      </c>
      <c r="AX282" s="14" t="s">
        <v>75</v>
      </c>
      <c r="AY282" s="246" t="s">
        <v>121</v>
      </c>
    </row>
    <row r="283" s="16" customFormat="1">
      <c r="A283" s="16"/>
      <c r="B283" s="258"/>
      <c r="C283" s="259"/>
      <c r="D283" s="227" t="s">
        <v>132</v>
      </c>
      <c r="E283" s="260" t="s">
        <v>19</v>
      </c>
      <c r="F283" s="261" t="s">
        <v>186</v>
      </c>
      <c r="G283" s="259"/>
      <c r="H283" s="262">
        <v>258</v>
      </c>
      <c r="I283" s="263"/>
      <c r="J283" s="259"/>
      <c r="K283" s="259"/>
      <c r="L283" s="264"/>
      <c r="M283" s="265"/>
      <c r="N283" s="266"/>
      <c r="O283" s="266"/>
      <c r="P283" s="266"/>
      <c r="Q283" s="266"/>
      <c r="R283" s="266"/>
      <c r="S283" s="266"/>
      <c r="T283" s="267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268" t="s">
        <v>132</v>
      </c>
      <c r="AU283" s="268" t="s">
        <v>85</v>
      </c>
      <c r="AV283" s="16" t="s">
        <v>142</v>
      </c>
      <c r="AW283" s="16" t="s">
        <v>37</v>
      </c>
      <c r="AX283" s="16" t="s">
        <v>75</v>
      </c>
      <c r="AY283" s="268" t="s">
        <v>121</v>
      </c>
    </row>
    <row r="284" s="14" customFormat="1">
      <c r="A284" s="14"/>
      <c r="B284" s="236"/>
      <c r="C284" s="237"/>
      <c r="D284" s="227" t="s">
        <v>132</v>
      </c>
      <c r="E284" s="238" t="s">
        <v>19</v>
      </c>
      <c r="F284" s="239" t="s">
        <v>395</v>
      </c>
      <c r="G284" s="237"/>
      <c r="H284" s="240">
        <v>263.16000000000003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6" t="s">
        <v>132</v>
      </c>
      <c r="AU284" s="246" t="s">
        <v>85</v>
      </c>
      <c r="AV284" s="14" t="s">
        <v>85</v>
      </c>
      <c r="AW284" s="14" t="s">
        <v>37</v>
      </c>
      <c r="AX284" s="14" t="s">
        <v>83</v>
      </c>
      <c r="AY284" s="246" t="s">
        <v>121</v>
      </c>
    </row>
    <row r="285" s="14" customFormat="1">
      <c r="A285" s="14"/>
      <c r="B285" s="236"/>
      <c r="C285" s="237"/>
      <c r="D285" s="227" t="s">
        <v>132</v>
      </c>
      <c r="E285" s="237"/>
      <c r="F285" s="239" t="s">
        <v>396</v>
      </c>
      <c r="G285" s="237"/>
      <c r="H285" s="240">
        <v>271.05500000000001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6" t="s">
        <v>132</v>
      </c>
      <c r="AU285" s="246" t="s">
        <v>85</v>
      </c>
      <c r="AV285" s="14" t="s">
        <v>85</v>
      </c>
      <c r="AW285" s="14" t="s">
        <v>4</v>
      </c>
      <c r="AX285" s="14" t="s">
        <v>83</v>
      </c>
      <c r="AY285" s="246" t="s">
        <v>121</v>
      </c>
    </row>
    <row r="286" s="2" customFormat="1" ht="16.5" customHeight="1">
      <c r="A286" s="41"/>
      <c r="B286" s="42"/>
      <c r="C286" s="269" t="s">
        <v>397</v>
      </c>
      <c r="D286" s="269" t="s">
        <v>250</v>
      </c>
      <c r="E286" s="270" t="s">
        <v>398</v>
      </c>
      <c r="F286" s="271" t="s">
        <v>399</v>
      </c>
      <c r="G286" s="272" t="s">
        <v>126</v>
      </c>
      <c r="H286" s="273">
        <v>35.719999999999999</v>
      </c>
      <c r="I286" s="274"/>
      <c r="J286" s="275">
        <f>ROUND(I286*H286,2)</f>
        <v>0</v>
      </c>
      <c r="K286" s="271" t="s">
        <v>127</v>
      </c>
      <c r="L286" s="276"/>
      <c r="M286" s="277" t="s">
        <v>19</v>
      </c>
      <c r="N286" s="278" t="s">
        <v>46</v>
      </c>
      <c r="O286" s="87"/>
      <c r="P286" s="216">
        <f>O286*H286</f>
        <v>0</v>
      </c>
      <c r="Q286" s="216">
        <v>0.17599999999999999</v>
      </c>
      <c r="R286" s="216">
        <f>Q286*H286</f>
        <v>6.2867199999999999</v>
      </c>
      <c r="S286" s="216">
        <v>0</v>
      </c>
      <c r="T286" s="21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8" t="s">
        <v>171</v>
      </c>
      <c r="AT286" s="218" t="s">
        <v>250</v>
      </c>
      <c r="AU286" s="218" t="s">
        <v>85</v>
      </c>
      <c r="AY286" s="20" t="s">
        <v>121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20" t="s">
        <v>83</v>
      </c>
      <c r="BK286" s="219">
        <f>ROUND(I286*H286,2)</f>
        <v>0</v>
      </c>
      <c r="BL286" s="20" t="s">
        <v>128</v>
      </c>
      <c r="BM286" s="218" t="s">
        <v>400</v>
      </c>
    </row>
    <row r="287" s="14" customFormat="1">
      <c r="A287" s="14"/>
      <c r="B287" s="236"/>
      <c r="C287" s="237"/>
      <c r="D287" s="227" t="s">
        <v>132</v>
      </c>
      <c r="E287" s="238" t="s">
        <v>19</v>
      </c>
      <c r="F287" s="239" t="s">
        <v>383</v>
      </c>
      <c r="G287" s="237"/>
      <c r="H287" s="240">
        <v>34</v>
      </c>
      <c r="I287" s="241"/>
      <c r="J287" s="237"/>
      <c r="K287" s="237"/>
      <c r="L287" s="242"/>
      <c r="M287" s="243"/>
      <c r="N287" s="244"/>
      <c r="O287" s="244"/>
      <c r="P287" s="244"/>
      <c r="Q287" s="244"/>
      <c r="R287" s="244"/>
      <c r="S287" s="244"/>
      <c r="T287" s="24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6" t="s">
        <v>132</v>
      </c>
      <c r="AU287" s="246" t="s">
        <v>85</v>
      </c>
      <c r="AV287" s="14" t="s">
        <v>85</v>
      </c>
      <c r="AW287" s="14" t="s">
        <v>37</v>
      </c>
      <c r="AX287" s="14" t="s">
        <v>75</v>
      </c>
      <c r="AY287" s="246" t="s">
        <v>121</v>
      </c>
    </row>
    <row r="288" s="16" customFormat="1">
      <c r="A288" s="16"/>
      <c r="B288" s="258"/>
      <c r="C288" s="259"/>
      <c r="D288" s="227" t="s">
        <v>132</v>
      </c>
      <c r="E288" s="260" t="s">
        <v>19</v>
      </c>
      <c r="F288" s="261" t="s">
        <v>186</v>
      </c>
      <c r="G288" s="259"/>
      <c r="H288" s="262">
        <v>34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268" t="s">
        <v>132</v>
      </c>
      <c r="AU288" s="268" t="s">
        <v>85</v>
      </c>
      <c r="AV288" s="16" t="s">
        <v>142</v>
      </c>
      <c r="AW288" s="16" t="s">
        <v>37</v>
      </c>
      <c r="AX288" s="16" t="s">
        <v>75</v>
      </c>
      <c r="AY288" s="268" t="s">
        <v>121</v>
      </c>
    </row>
    <row r="289" s="14" customFormat="1">
      <c r="A289" s="14"/>
      <c r="B289" s="236"/>
      <c r="C289" s="237"/>
      <c r="D289" s="227" t="s">
        <v>132</v>
      </c>
      <c r="E289" s="238" t="s">
        <v>19</v>
      </c>
      <c r="F289" s="239" t="s">
        <v>401</v>
      </c>
      <c r="G289" s="237"/>
      <c r="H289" s="240">
        <v>34.68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6" t="s">
        <v>132</v>
      </c>
      <c r="AU289" s="246" t="s">
        <v>85</v>
      </c>
      <c r="AV289" s="14" t="s">
        <v>85</v>
      </c>
      <c r="AW289" s="14" t="s">
        <v>37</v>
      </c>
      <c r="AX289" s="14" t="s">
        <v>83</v>
      </c>
      <c r="AY289" s="246" t="s">
        <v>121</v>
      </c>
    </row>
    <row r="290" s="14" customFormat="1">
      <c r="A290" s="14"/>
      <c r="B290" s="236"/>
      <c r="C290" s="237"/>
      <c r="D290" s="227" t="s">
        <v>132</v>
      </c>
      <c r="E290" s="237"/>
      <c r="F290" s="239" t="s">
        <v>402</v>
      </c>
      <c r="G290" s="237"/>
      <c r="H290" s="240">
        <v>35.719999999999999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6" t="s">
        <v>132</v>
      </c>
      <c r="AU290" s="246" t="s">
        <v>85</v>
      </c>
      <c r="AV290" s="14" t="s">
        <v>85</v>
      </c>
      <c r="AW290" s="14" t="s">
        <v>4</v>
      </c>
      <c r="AX290" s="14" t="s">
        <v>83</v>
      </c>
      <c r="AY290" s="246" t="s">
        <v>121</v>
      </c>
    </row>
    <row r="291" s="2" customFormat="1" ht="16.5" customHeight="1">
      <c r="A291" s="41"/>
      <c r="B291" s="42"/>
      <c r="C291" s="269" t="s">
        <v>403</v>
      </c>
      <c r="D291" s="269" t="s">
        <v>250</v>
      </c>
      <c r="E291" s="270" t="s">
        <v>404</v>
      </c>
      <c r="F291" s="271" t="s">
        <v>405</v>
      </c>
      <c r="G291" s="272" t="s">
        <v>126</v>
      </c>
      <c r="H291" s="273">
        <v>25.213999999999999</v>
      </c>
      <c r="I291" s="274"/>
      <c r="J291" s="275">
        <f>ROUND(I291*H291,2)</f>
        <v>0</v>
      </c>
      <c r="K291" s="271" t="s">
        <v>127</v>
      </c>
      <c r="L291" s="276"/>
      <c r="M291" s="277" t="s">
        <v>19</v>
      </c>
      <c r="N291" s="278" t="s">
        <v>46</v>
      </c>
      <c r="O291" s="87"/>
      <c r="P291" s="216">
        <f>O291*H291</f>
        <v>0</v>
      </c>
      <c r="Q291" s="216">
        <v>0.17499999999999999</v>
      </c>
      <c r="R291" s="216">
        <f>Q291*H291</f>
        <v>4.4124499999999998</v>
      </c>
      <c r="S291" s="216">
        <v>0</v>
      </c>
      <c r="T291" s="217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8" t="s">
        <v>171</v>
      </c>
      <c r="AT291" s="218" t="s">
        <v>250</v>
      </c>
      <c r="AU291" s="218" t="s">
        <v>85</v>
      </c>
      <c r="AY291" s="20" t="s">
        <v>121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20" t="s">
        <v>83</v>
      </c>
      <c r="BK291" s="219">
        <f>ROUND(I291*H291,2)</f>
        <v>0</v>
      </c>
      <c r="BL291" s="20" t="s">
        <v>128</v>
      </c>
      <c r="BM291" s="218" t="s">
        <v>406</v>
      </c>
    </row>
    <row r="292" s="14" customFormat="1">
      <c r="A292" s="14"/>
      <c r="B292" s="236"/>
      <c r="C292" s="237"/>
      <c r="D292" s="227" t="s">
        <v>132</v>
      </c>
      <c r="E292" s="238" t="s">
        <v>19</v>
      </c>
      <c r="F292" s="239" t="s">
        <v>384</v>
      </c>
      <c r="G292" s="237"/>
      <c r="H292" s="240">
        <v>24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6" t="s">
        <v>132</v>
      </c>
      <c r="AU292" s="246" t="s">
        <v>85</v>
      </c>
      <c r="AV292" s="14" t="s">
        <v>85</v>
      </c>
      <c r="AW292" s="14" t="s">
        <v>37</v>
      </c>
      <c r="AX292" s="14" t="s">
        <v>75</v>
      </c>
      <c r="AY292" s="246" t="s">
        <v>121</v>
      </c>
    </row>
    <row r="293" s="16" customFormat="1">
      <c r="A293" s="16"/>
      <c r="B293" s="258"/>
      <c r="C293" s="259"/>
      <c r="D293" s="227" t="s">
        <v>132</v>
      </c>
      <c r="E293" s="260" t="s">
        <v>19</v>
      </c>
      <c r="F293" s="261" t="s">
        <v>186</v>
      </c>
      <c r="G293" s="259"/>
      <c r="H293" s="262">
        <v>24</v>
      </c>
      <c r="I293" s="263"/>
      <c r="J293" s="259"/>
      <c r="K293" s="259"/>
      <c r="L293" s="264"/>
      <c r="M293" s="265"/>
      <c r="N293" s="266"/>
      <c r="O293" s="266"/>
      <c r="P293" s="266"/>
      <c r="Q293" s="266"/>
      <c r="R293" s="266"/>
      <c r="S293" s="266"/>
      <c r="T293" s="267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T293" s="268" t="s">
        <v>132</v>
      </c>
      <c r="AU293" s="268" t="s">
        <v>85</v>
      </c>
      <c r="AV293" s="16" t="s">
        <v>142</v>
      </c>
      <c r="AW293" s="16" t="s">
        <v>37</v>
      </c>
      <c r="AX293" s="16" t="s">
        <v>75</v>
      </c>
      <c r="AY293" s="268" t="s">
        <v>121</v>
      </c>
    </row>
    <row r="294" s="14" customFormat="1">
      <c r="A294" s="14"/>
      <c r="B294" s="236"/>
      <c r="C294" s="237"/>
      <c r="D294" s="227" t="s">
        <v>132</v>
      </c>
      <c r="E294" s="238" t="s">
        <v>19</v>
      </c>
      <c r="F294" s="239" t="s">
        <v>407</v>
      </c>
      <c r="G294" s="237"/>
      <c r="H294" s="240">
        <v>24.48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6" t="s">
        <v>132</v>
      </c>
      <c r="AU294" s="246" t="s">
        <v>85</v>
      </c>
      <c r="AV294" s="14" t="s">
        <v>85</v>
      </c>
      <c r="AW294" s="14" t="s">
        <v>37</v>
      </c>
      <c r="AX294" s="14" t="s">
        <v>83</v>
      </c>
      <c r="AY294" s="246" t="s">
        <v>121</v>
      </c>
    </row>
    <row r="295" s="14" customFormat="1">
      <c r="A295" s="14"/>
      <c r="B295" s="236"/>
      <c r="C295" s="237"/>
      <c r="D295" s="227" t="s">
        <v>132</v>
      </c>
      <c r="E295" s="237"/>
      <c r="F295" s="239" t="s">
        <v>408</v>
      </c>
      <c r="G295" s="237"/>
      <c r="H295" s="240">
        <v>25.213999999999999</v>
      </c>
      <c r="I295" s="241"/>
      <c r="J295" s="237"/>
      <c r="K295" s="237"/>
      <c r="L295" s="242"/>
      <c r="M295" s="243"/>
      <c r="N295" s="244"/>
      <c r="O295" s="244"/>
      <c r="P295" s="244"/>
      <c r="Q295" s="244"/>
      <c r="R295" s="244"/>
      <c r="S295" s="244"/>
      <c r="T295" s="24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6" t="s">
        <v>132</v>
      </c>
      <c r="AU295" s="246" t="s">
        <v>85</v>
      </c>
      <c r="AV295" s="14" t="s">
        <v>85</v>
      </c>
      <c r="AW295" s="14" t="s">
        <v>4</v>
      </c>
      <c r="AX295" s="14" t="s">
        <v>83</v>
      </c>
      <c r="AY295" s="246" t="s">
        <v>121</v>
      </c>
    </row>
    <row r="296" s="12" customFormat="1" ht="22.8" customHeight="1">
      <c r="A296" s="12"/>
      <c r="B296" s="191"/>
      <c r="C296" s="192"/>
      <c r="D296" s="193" t="s">
        <v>74</v>
      </c>
      <c r="E296" s="205" t="s">
        <v>171</v>
      </c>
      <c r="F296" s="205" t="s">
        <v>409</v>
      </c>
      <c r="G296" s="192"/>
      <c r="H296" s="192"/>
      <c r="I296" s="195"/>
      <c r="J296" s="206">
        <f>BK296</f>
        <v>0</v>
      </c>
      <c r="K296" s="192"/>
      <c r="L296" s="197"/>
      <c r="M296" s="198"/>
      <c r="N296" s="199"/>
      <c r="O296" s="199"/>
      <c r="P296" s="200">
        <f>SUM(P297:P325)</f>
        <v>0</v>
      </c>
      <c r="Q296" s="199"/>
      <c r="R296" s="200">
        <f>SUM(R297:R325)</f>
        <v>5.5067547999999995</v>
      </c>
      <c r="S296" s="199"/>
      <c r="T296" s="201">
        <f>SUM(T297:T325)</f>
        <v>5.6200000000000001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2" t="s">
        <v>83</v>
      </c>
      <c r="AT296" s="203" t="s">
        <v>74</v>
      </c>
      <c r="AU296" s="203" t="s">
        <v>83</v>
      </c>
      <c r="AY296" s="202" t="s">
        <v>121</v>
      </c>
      <c r="BK296" s="204">
        <f>SUM(BK297:BK325)</f>
        <v>0</v>
      </c>
    </row>
    <row r="297" s="2" customFormat="1" ht="24.15" customHeight="1">
      <c r="A297" s="41"/>
      <c r="B297" s="42"/>
      <c r="C297" s="207" t="s">
        <v>410</v>
      </c>
      <c r="D297" s="207" t="s">
        <v>123</v>
      </c>
      <c r="E297" s="208" t="s">
        <v>411</v>
      </c>
      <c r="F297" s="209" t="s">
        <v>412</v>
      </c>
      <c r="G297" s="210" t="s">
        <v>167</v>
      </c>
      <c r="H297" s="211">
        <v>190</v>
      </c>
      <c r="I297" s="212"/>
      <c r="J297" s="213">
        <f>ROUND(I297*H297,2)</f>
        <v>0</v>
      </c>
      <c r="K297" s="209" t="s">
        <v>19</v>
      </c>
      <c r="L297" s="47"/>
      <c r="M297" s="214" t="s">
        <v>19</v>
      </c>
      <c r="N297" s="215" t="s">
        <v>46</v>
      </c>
      <c r="O297" s="87"/>
      <c r="P297" s="216">
        <f>O297*H297</f>
        <v>0</v>
      </c>
      <c r="Q297" s="216">
        <v>6.0000000000000002E-05</v>
      </c>
      <c r="R297" s="216">
        <f>Q297*H297</f>
        <v>0.0114</v>
      </c>
      <c r="S297" s="216">
        <v>0</v>
      </c>
      <c r="T297" s="217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8" t="s">
        <v>128</v>
      </c>
      <c r="AT297" s="218" t="s">
        <v>123</v>
      </c>
      <c r="AU297" s="218" t="s">
        <v>85</v>
      </c>
      <c r="AY297" s="20" t="s">
        <v>121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20" t="s">
        <v>83</v>
      </c>
      <c r="BK297" s="219">
        <f>ROUND(I297*H297,2)</f>
        <v>0</v>
      </c>
      <c r="BL297" s="20" t="s">
        <v>128</v>
      </c>
      <c r="BM297" s="218" t="s">
        <v>413</v>
      </c>
    </row>
    <row r="298" s="14" customFormat="1">
      <c r="A298" s="14"/>
      <c r="B298" s="236"/>
      <c r="C298" s="237"/>
      <c r="D298" s="227" t="s">
        <v>132</v>
      </c>
      <c r="E298" s="238" t="s">
        <v>19</v>
      </c>
      <c r="F298" s="239" t="s">
        <v>414</v>
      </c>
      <c r="G298" s="237"/>
      <c r="H298" s="240">
        <v>190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6" t="s">
        <v>132</v>
      </c>
      <c r="AU298" s="246" t="s">
        <v>85</v>
      </c>
      <c r="AV298" s="14" t="s">
        <v>85</v>
      </c>
      <c r="AW298" s="14" t="s">
        <v>37</v>
      </c>
      <c r="AX298" s="14" t="s">
        <v>83</v>
      </c>
      <c r="AY298" s="246" t="s">
        <v>121</v>
      </c>
    </row>
    <row r="299" s="2" customFormat="1" ht="24.15" customHeight="1">
      <c r="A299" s="41"/>
      <c r="B299" s="42"/>
      <c r="C299" s="269" t="s">
        <v>415</v>
      </c>
      <c r="D299" s="269" t="s">
        <v>250</v>
      </c>
      <c r="E299" s="270" t="s">
        <v>416</v>
      </c>
      <c r="F299" s="271" t="s">
        <v>417</v>
      </c>
      <c r="G299" s="272" t="s">
        <v>167</v>
      </c>
      <c r="H299" s="273">
        <v>190</v>
      </c>
      <c r="I299" s="274"/>
      <c r="J299" s="275">
        <f>ROUND(I299*H299,2)</f>
        <v>0</v>
      </c>
      <c r="K299" s="271" t="s">
        <v>19</v>
      </c>
      <c r="L299" s="276"/>
      <c r="M299" s="277" t="s">
        <v>19</v>
      </c>
      <c r="N299" s="278" t="s">
        <v>46</v>
      </c>
      <c r="O299" s="87"/>
      <c r="P299" s="216">
        <f>O299*H299</f>
        <v>0</v>
      </c>
      <c r="Q299" s="216">
        <v>0.0037000000000000002</v>
      </c>
      <c r="R299" s="216">
        <f>Q299*H299</f>
        <v>0.70300000000000007</v>
      </c>
      <c r="S299" s="216">
        <v>0</v>
      </c>
      <c r="T299" s="217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8" t="s">
        <v>171</v>
      </c>
      <c r="AT299" s="218" t="s">
        <v>250</v>
      </c>
      <c r="AU299" s="218" t="s">
        <v>85</v>
      </c>
      <c r="AY299" s="20" t="s">
        <v>121</v>
      </c>
      <c r="BE299" s="219">
        <f>IF(N299="základní",J299,0)</f>
        <v>0</v>
      </c>
      <c r="BF299" s="219">
        <f>IF(N299="snížená",J299,0)</f>
        <v>0</v>
      </c>
      <c r="BG299" s="219">
        <f>IF(N299="zákl. přenesená",J299,0)</f>
        <v>0</v>
      </c>
      <c r="BH299" s="219">
        <f>IF(N299="sníž. přenesená",J299,0)</f>
        <v>0</v>
      </c>
      <c r="BI299" s="219">
        <f>IF(N299="nulová",J299,0)</f>
        <v>0</v>
      </c>
      <c r="BJ299" s="20" t="s">
        <v>83</v>
      </c>
      <c r="BK299" s="219">
        <f>ROUND(I299*H299,2)</f>
        <v>0</v>
      </c>
      <c r="BL299" s="20" t="s">
        <v>128</v>
      </c>
      <c r="BM299" s="218" t="s">
        <v>418</v>
      </c>
    </row>
    <row r="300" s="2" customFormat="1" ht="16.5" customHeight="1">
      <c r="A300" s="41"/>
      <c r="B300" s="42"/>
      <c r="C300" s="207" t="s">
        <v>419</v>
      </c>
      <c r="D300" s="207" t="s">
        <v>123</v>
      </c>
      <c r="E300" s="208" t="s">
        <v>420</v>
      </c>
      <c r="F300" s="209" t="s">
        <v>421</v>
      </c>
      <c r="G300" s="210" t="s">
        <v>167</v>
      </c>
      <c r="H300" s="211">
        <v>31.5</v>
      </c>
      <c r="I300" s="212"/>
      <c r="J300" s="213">
        <f>ROUND(I300*H300,2)</f>
        <v>0</v>
      </c>
      <c r="K300" s="209" t="s">
        <v>127</v>
      </c>
      <c r="L300" s="47"/>
      <c r="M300" s="214" t="s">
        <v>19</v>
      </c>
      <c r="N300" s="215" t="s">
        <v>46</v>
      </c>
      <c r="O300" s="87"/>
      <c r="P300" s="216">
        <f>O300*H300</f>
        <v>0</v>
      </c>
      <c r="Q300" s="216">
        <v>1.1E-05</v>
      </c>
      <c r="R300" s="216">
        <f>Q300*H300</f>
        <v>0.00034649999999999997</v>
      </c>
      <c r="S300" s="216">
        <v>0</v>
      </c>
      <c r="T300" s="21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8" t="s">
        <v>128</v>
      </c>
      <c r="AT300" s="218" t="s">
        <v>123</v>
      </c>
      <c r="AU300" s="218" t="s">
        <v>85</v>
      </c>
      <c r="AY300" s="20" t="s">
        <v>121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20" t="s">
        <v>83</v>
      </c>
      <c r="BK300" s="219">
        <f>ROUND(I300*H300,2)</f>
        <v>0</v>
      </c>
      <c r="BL300" s="20" t="s">
        <v>128</v>
      </c>
      <c r="BM300" s="218" t="s">
        <v>422</v>
      </c>
    </row>
    <row r="301" s="2" customFormat="1">
      <c r="A301" s="41"/>
      <c r="B301" s="42"/>
      <c r="C301" s="43"/>
      <c r="D301" s="220" t="s">
        <v>130</v>
      </c>
      <c r="E301" s="43"/>
      <c r="F301" s="221" t="s">
        <v>423</v>
      </c>
      <c r="G301" s="43"/>
      <c r="H301" s="43"/>
      <c r="I301" s="222"/>
      <c r="J301" s="43"/>
      <c r="K301" s="43"/>
      <c r="L301" s="47"/>
      <c r="M301" s="223"/>
      <c r="N301" s="224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130</v>
      </c>
      <c r="AU301" s="20" t="s">
        <v>85</v>
      </c>
    </row>
    <row r="302" s="14" customFormat="1">
      <c r="A302" s="14"/>
      <c r="B302" s="236"/>
      <c r="C302" s="237"/>
      <c r="D302" s="227" t="s">
        <v>132</v>
      </c>
      <c r="E302" s="238" t="s">
        <v>19</v>
      </c>
      <c r="F302" s="239" t="s">
        <v>424</v>
      </c>
      <c r="G302" s="237"/>
      <c r="H302" s="240">
        <v>31.5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6" t="s">
        <v>132</v>
      </c>
      <c r="AU302" s="246" t="s">
        <v>85</v>
      </c>
      <c r="AV302" s="14" t="s">
        <v>85</v>
      </c>
      <c r="AW302" s="14" t="s">
        <v>37</v>
      </c>
      <c r="AX302" s="14" t="s">
        <v>83</v>
      </c>
      <c r="AY302" s="246" t="s">
        <v>121</v>
      </c>
    </row>
    <row r="303" s="2" customFormat="1" ht="16.5" customHeight="1">
      <c r="A303" s="41"/>
      <c r="B303" s="42"/>
      <c r="C303" s="269" t="s">
        <v>425</v>
      </c>
      <c r="D303" s="269" t="s">
        <v>250</v>
      </c>
      <c r="E303" s="270" t="s">
        <v>426</v>
      </c>
      <c r="F303" s="271" t="s">
        <v>427</v>
      </c>
      <c r="G303" s="272" t="s">
        <v>167</v>
      </c>
      <c r="H303" s="273">
        <v>31.972999999999999</v>
      </c>
      <c r="I303" s="274"/>
      <c r="J303" s="275">
        <f>ROUND(I303*H303,2)</f>
        <v>0</v>
      </c>
      <c r="K303" s="271" t="s">
        <v>127</v>
      </c>
      <c r="L303" s="276"/>
      <c r="M303" s="277" t="s">
        <v>19</v>
      </c>
      <c r="N303" s="278" t="s">
        <v>46</v>
      </c>
      <c r="O303" s="87"/>
      <c r="P303" s="216">
        <f>O303*H303</f>
        <v>0</v>
      </c>
      <c r="Q303" s="216">
        <v>0.0035999999999999999</v>
      </c>
      <c r="R303" s="216">
        <f>Q303*H303</f>
        <v>0.11510279999999999</v>
      </c>
      <c r="S303" s="216">
        <v>0</v>
      </c>
      <c r="T303" s="217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8" t="s">
        <v>171</v>
      </c>
      <c r="AT303" s="218" t="s">
        <v>250</v>
      </c>
      <c r="AU303" s="218" t="s">
        <v>85</v>
      </c>
      <c r="AY303" s="20" t="s">
        <v>121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20" t="s">
        <v>83</v>
      </c>
      <c r="BK303" s="219">
        <f>ROUND(I303*H303,2)</f>
        <v>0</v>
      </c>
      <c r="BL303" s="20" t="s">
        <v>128</v>
      </c>
      <c r="BM303" s="218" t="s">
        <v>428</v>
      </c>
    </row>
    <row r="304" s="14" customFormat="1">
      <c r="A304" s="14"/>
      <c r="B304" s="236"/>
      <c r="C304" s="237"/>
      <c r="D304" s="227" t="s">
        <v>132</v>
      </c>
      <c r="E304" s="237"/>
      <c r="F304" s="239" t="s">
        <v>429</v>
      </c>
      <c r="G304" s="237"/>
      <c r="H304" s="240">
        <v>31.972999999999999</v>
      </c>
      <c r="I304" s="241"/>
      <c r="J304" s="237"/>
      <c r="K304" s="237"/>
      <c r="L304" s="242"/>
      <c r="M304" s="243"/>
      <c r="N304" s="244"/>
      <c r="O304" s="244"/>
      <c r="P304" s="244"/>
      <c r="Q304" s="244"/>
      <c r="R304" s="244"/>
      <c r="S304" s="244"/>
      <c r="T304" s="24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6" t="s">
        <v>132</v>
      </c>
      <c r="AU304" s="246" t="s">
        <v>85</v>
      </c>
      <c r="AV304" s="14" t="s">
        <v>85</v>
      </c>
      <c r="AW304" s="14" t="s">
        <v>4</v>
      </c>
      <c r="AX304" s="14" t="s">
        <v>83</v>
      </c>
      <c r="AY304" s="246" t="s">
        <v>121</v>
      </c>
    </row>
    <row r="305" s="2" customFormat="1" ht="24.15" customHeight="1">
      <c r="A305" s="41"/>
      <c r="B305" s="42"/>
      <c r="C305" s="207" t="s">
        <v>430</v>
      </c>
      <c r="D305" s="207" t="s">
        <v>123</v>
      </c>
      <c r="E305" s="208" t="s">
        <v>431</v>
      </c>
      <c r="F305" s="209" t="s">
        <v>432</v>
      </c>
      <c r="G305" s="210" t="s">
        <v>433</v>
      </c>
      <c r="H305" s="211">
        <v>25</v>
      </c>
      <c r="I305" s="212"/>
      <c r="J305" s="213">
        <f>ROUND(I305*H305,2)</f>
        <v>0</v>
      </c>
      <c r="K305" s="209" t="s">
        <v>127</v>
      </c>
      <c r="L305" s="47"/>
      <c r="M305" s="214" t="s">
        <v>19</v>
      </c>
      <c r="N305" s="215" t="s">
        <v>46</v>
      </c>
      <c r="O305" s="87"/>
      <c r="P305" s="216">
        <f>O305*H305</f>
        <v>0</v>
      </c>
      <c r="Q305" s="216">
        <v>1.9E-06</v>
      </c>
      <c r="R305" s="216">
        <f>Q305*H305</f>
        <v>4.7500000000000003E-05</v>
      </c>
      <c r="S305" s="216">
        <v>0</v>
      </c>
      <c r="T305" s="217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8" t="s">
        <v>128</v>
      </c>
      <c r="AT305" s="218" t="s">
        <v>123</v>
      </c>
      <c r="AU305" s="218" t="s">
        <v>85</v>
      </c>
      <c r="AY305" s="20" t="s">
        <v>121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20" t="s">
        <v>83</v>
      </c>
      <c r="BK305" s="219">
        <f>ROUND(I305*H305,2)</f>
        <v>0</v>
      </c>
      <c r="BL305" s="20" t="s">
        <v>128</v>
      </c>
      <c r="BM305" s="218" t="s">
        <v>434</v>
      </c>
    </row>
    <row r="306" s="2" customFormat="1">
      <c r="A306" s="41"/>
      <c r="B306" s="42"/>
      <c r="C306" s="43"/>
      <c r="D306" s="220" t="s">
        <v>130</v>
      </c>
      <c r="E306" s="43"/>
      <c r="F306" s="221" t="s">
        <v>435</v>
      </c>
      <c r="G306" s="43"/>
      <c r="H306" s="43"/>
      <c r="I306" s="222"/>
      <c r="J306" s="43"/>
      <c r="K306" s="43"/>
      <c r="L306" s="47"/>
      <c r="M306" s="223"/>
      <c r="N306" s="224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130</v>
      </c>
      <c r="AU306" s="20" t="s">
        <v>85</v>
      </c>
    </row>
    <row r="307" s="14" customFormat="1">
      <c r="A307" s="14"/>
      <c r="B307" s="236"/>
      <c r="C307" s="237"/>
      <c r="D307" s="227" t="s">
        <v>132</v>
      </c>
      <c r="E307" s="238" t="s">
        <v>19</v>
      </c>
      <c r="F307" s="239" t="s">
        <v>436</v>
      </c>
      <c r="G307" s="237"/>
      <c r="H307" s="240">
        <v>18</v>
      </c>
      <c r="I307" s="241"/>
      <c r="J307" s="237"/>
      <c r="K307" s="237"/>
      <c r="L307" s="242"/>
      <c r="M307" s="243"/>
      <c r="N307" s="244"/>
      <c r="O307" s="244"/>
      <c r="P307" s="244"/>
      <c r="Q307" s="244"/>
      <c r="R307" s="244"/>
      <c r="S307" s="244"/>
      <c r="T307" s="24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6" t="s">
        <v>132</v>
      </c>
      <c r="AU307" s="246" t="s">
        <v>85</v>
      </c>
      <c r="AV307" s="14" t="s">
        <v>85</v>
      </c>
      <c r="AW307" s="14" t="s">
        <v>37</v>
      </c>
      <c r="AX307" s="14" t="s">
        <v>75</v>
      </c>
      <c r="AY307" s="246" t="s">
        <v>121</v>
      </c>
    </row>
    <row r="308" s="14" customFormat="1">
      <c r="A308" s="14"/>
      <c r="B308" s="236"/>
      <c r="C308" s="237"/>
      <c r="D308" s="227" t="s">
        <v>132</v>
      </c>
      <c r="E308" s="238" t="s">
        <v>19</v>
      </c>
      <c r="F308" s="239" t="s">
        <v>437</v>
      </c>
      <c r="G308" s="237"/>
      <c r="H308" s="240">
        <v>7</v>
      </c>
      <c r="I308" s="241"/>
      <c r="J308" s="237"/>
      <c r="K308" s="237"/>
      <c r="L308" s="242"/>
      <c r="M308" s="243"/>
      <c r="N308" s="244"/>
      <c r="O308" s="244"/>
      <c r="P308" s="244"/>
      <c r="Q308" s="244"/>
      <c r="R308" s="244"/>
      <c r="S308" s="244"/>
      <c r="T308" s="24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6" t="s">
        <v>132</v>
      </c>
      <c r="AU308" s="246" t="s">
        <v>85</v>
      </c>
      <c r="AV308" s="14" t="s">
        <v>85</v>
      </c>
      <c r="AW308" s="14" t="s">
        <v>37</v>
      </c>
      <c r="AX308" s="14" t="s">
        <v>75</v>
      </c>
      <c r="AY308" s="246" t="s">
        <v>121</v>
      </c>
    </row>
    <row r="309" s="15" customFormat="1">
      <c r="A309" s="15"/>
      <c r="B309" s="247"/>
      <c r="C309" s="248"/>
      <c r="D309" s="227" t="s">
        <v>132</v>
      </c>
      <c r="E309" s="249" t="s">
        <v>19</v>
      </c>
      <c r="F309" s="250" t="s">
        <v>141</v>
      </c>
      <c r="G309" s="248"/>
      <c r="H309" s="251">
        <v>25</v>
      </c>
      <c r="I309" s="252"/>
      <c r="J309" s="248"/>
      <c r="K309" s="248"/>
      <c r="L309" s="253"/>
      <c r="M309" s="254"/>
      <c r="N309" s="255"/>
      <c r="O309" s="255"/>
      <c r="P309" s="255"/>
      <c r="Q309" s="255"/>
      <c r="R309" s="255"/>
      <c r="S309" s="255"/>
      <c r="T309" s="256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7" t="s">
        <v>132</v>
      </c>
      <c r="AU309" s="257" t="s">
        <v>85</v>
      </c>
      <c r="AV309" s="15" t="s">
        <v>128</v>
      </c>
      <c r="AW309" s="15" t="s">
        <v>37</v>
      </c>
      <c r="AX309" s="15" t="s">
        <v>83</v>
      </c>
      <c r="AY309" s="257" t="s">
        <v>121</v>
      </c>
    </row>
    <row r="310" s="2" customFormat="1" ht="16.5" customHeight="1">
      <c r="A310" s="41"/>
      <c r="B310" s="42"/>
      <c r="C310" s="269" t="s">
        <v>438</v>
      </c>
      <c r="D310" s="269" t="s">
        <v>250</v>
      </c>
      <c r="E310" s="270" t="s">
        <v>439</v>
      </c>
      <c r="F310" s="271" t="s">
        <v>440</v>
      </c>
      <c r="G310" s="272" t="s">
        <v>433</v>
      </c>
      <c r="H310" s="273">
        <v>18</v>
      </c>
      <c r="I310" s="274"/>
      <c r="J310" s="275">
        <f>ROUND(I310*H310,2)</f>
        <v>0</v>
      </c>
      <c r="K310" s="271" t="s">
        <v>19</v>
      </c>
      <c r="L310" s="276"/>
      <c r="M310" s="277" t="s">
        <v>19</v>
      </c>
      <c r="N310" s="278" t="s">
        <v>46</v>
      </c>
      <c r="O310" s="87"/>
      <c r="P310" s="216">
        <f>O310*H310</f>
        <v>0</v>
      </c>
      <c r="Q310" s="216">
        <v>0</v>
      </c>
      <c r="R310" s="216">
        <f>Q310*H310</f>
        <v>0</v>
      </c>
      <c r="S310" s="216">
        <v>0</v>
      </c>
      <c r="T310" s="217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8" t="s">
        <v>171</v>
      </c>
      <c r="AT310" s="218" t="s">
        <v>250</v>
      </c>
      <c r="AU310" s="218" t="s">
        <v>85</v>
      </c>
      <c r="AY310" s="20" t="s">
        <v>121</v>
      </c>
      <c r="BE310" s="219">
        <f>IF(N310="základní",J310,0)</f>
        <v>0</v>
      </c>
      <c r="BF310" s="219">
        <f>IF(N310="snížená",J310,0)</f>
        <v>0</v>
      </c>
      <c r="BG310" s="219">
        <f>IF(N310="zákl. přenesená",J310,0)</f>
        <v>0</v>
      </c>
      <c r="BH310" s="219">
        <f>IF(N310="sníž. přenesená",J310,0)</f>
        <v>0</v>
      </c>
      <c r="BI310" s="219">
        <f>IF(N310="nulová",J310,0)</f>
        <v>0</v>
      </c>
      <c r="BJ310" s="20" t="s">
        <v>83</v>
      </c>
      <c r="BK310" s="219">
        <f>ROUND(I310*H310,2)</f>
        <v>0</v>
      </c>
      <c r="BL310" s="20" t="s">
        <v>128</v>
      </c>
      <c r="BM310" s="218" t="s">
        <v>441</v>
      </c>
    </row>
    <row r="311" s="14" customFormat="1">
      <c r="A311" s="14"/>
      <c r="B311" s="236"/>
      <c r="C311" s="237"/>
      <c r="D311" s="227" t="s">
        <v>132</v>
      </c>
      <c r="E311" s="238" t="s">
        <v>19</v>
      </c>
      <c r="F311" s="239" t="s">
        <v>442</v>
      </c>
      <c r="G311" s="237"/>
      <c r="H311" s="240">
        <v>18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6" t="s">
        <v>132</v>
      </c>
      <c r="AU311" s="246" t="s">
        <v>85</v>
      </c>
      <c r="AV311" s="14" t="s">
        <v>85</v>
      </c>
      <c r="AW311" s="14" t="s">
        <v>37</v>
      </c>
      <c r="AX311" s="14" t="s">
        <v>83</v>
      </c>
      <c r="AY311" s="246" t="s">
        <v>121</v>
      </c>
    </row>
    <row r="312" s="2" customFormat="1" ht="16.5" customHeight="1">
      <c r="A312" s="41"/>
      <c r="B312" s="42"/>
      <c r="C312" s="269" t="s">
        <v>443</v>
      </c>
      <c r="D312" s="269" t="s">
        <v>250</v>
      </c>
      <c r="E312" s="270" t="s">
        <v>444</v>
      </c>
      <c r="F312" s="271" t="s">
        <v>445</v>
      </c>
      <c r="G312" s="272" t="s">
        <v>433</v>
      </c>
      <c r="H312" s="273">
        <v>7</v>
      </c>
      <c r="I312" s="274"/>
      <c r="J312" s="275">
        <f>ROUND(I312*H312,2)</f>
        <v>0</v>
      </c>
      <c r="K312" s="271" t="s">
        <v>19</v>
      </c>
      <c r="L312" s="276"/>
      <c r="M312" s="277" t="s">
        <v>19</v>
      </c>
      <c r="N312" s="278" t="s">
        <v>46</v>
      </c>
      <c r="O312" s="87"/>
      <c r="P312" s="216">
        <f>O312*H312</f>
        <v>0</v>
      </c>
      <c r="Q312" s="216">
        <v>0</v>
      </c>
      <c r="R312" s="216">
        <f>Q312*H312</f>
        <v>0</v>
      </c>
      <c r="S312" s="216">
        <v>0</v>
      </c>
      <c r="T312" s="217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8" t="s">
        <v>171</v>
      </c>
      <c r="AT312" s="218" t="s">
        <v>250</v>
      </c>
      <c r="AU312" s="218" t="s">
        <v>85</v>
      </c>
      <c r="AY312" s="20" t="s">
        <v>121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20" t="s">
        <v>83</v>
      </c>
      <c r="BK312" s="219">
        <f>ROUND(I312*H312,2)</f>
        <v>0</v>
      </c>
      <c r="BL312" s="20" t="s">
        <v>128</v>
      </c>
      <c r="BM312" s="218" t="s">
        <v>446</v>
      </c>
    </row>
    <row r="313" s="2" customFormat="1" ht="16.5" customHeight="1">
      <c r="A313" s="41"/>
      <c r="B313" s="42"/>
      <c r="C313" s="207" t="s">
        <v>447</v>
      </c>
      <c r="D313" s="207" t="s">
        <v>123</v>
      </c>
      <c r="E313" s="208" t="s">
        <v>448</v>
      </c>
      <c r="F313" s="209" t="s">
        <v>449</v>
      </c>
      <c r="G313" s="210" t="s">
        <v>180</v>
      </c>
      <c r="H313" s="211">
        <v>0.75</v>
      </c>
      <c r="I313" s="212"/>
      <c r="J313" s="213">
        <f>ROUND(I313*H313,2)</f>
        <v>0</v>
      </c>
      <c r="K313" s="209" t="s">
        <v>127</v>
      </c>
      <c r="L313" s="47"/>
      <c r="M313" s="214" t="s">
        <v>19</v>
      </c>
      <c r="N313" s="215" t="s">
        <v>46</v>
      </c>
      <c r="O313" s="87"/>
      <c r="P313" s="216">
        <f>O313*H313</f>
        <v>0</v>
      </c>
      <c r="Q313" s="216">
        <v>0</v>
      </c>
      <c r="R313" s="216">
        <f>Q313*H313</f>
        <v>0</v>
      </c>
      <c r="S313" s="216">
        <v>1.76</v>
      </c>
      <c r="T313" s="217">
        <f>S313*H313</f>
        <v>1.3200000000000001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8" t="s">
        <v>128</v>
      </c>
      <c r="AT313" s="218" t="s">
        <v>123</v>
      </c>
      <c r="AU313" s="218" t="s">
        <v>85</v>
      </c>
      <c r="AY313" s="20" t="s">
        <v>121</v>
      </c>
      <c r="BE313" s="219">
        <f>IF(N313="základní",J313,0)</f>
        <v>0</v>
      </c>
      <c r="BF313" s="219">
        <f>IF(N313="snížená",J313,0)</f>
        <v>0</v>
      </c>
      <c r="BG313" s="219">
        <f>IF(N313="zákl. přenesená",J313,0)</f>
        <v>0</v>
      </c>
      <c r="BH313" s="219">
        <f>IF(N313="sníž. přenesená",J313,0)</f>
        <v>0</v>
      </c>
      <c r="BI313" s="219">
        <f>IF(N313="nulová",J313,0)</f>
        <v>0</v>
      </c>
      <c r="BJ313" s="20" t="s">
        <v>83</v>
      </c>
      <c r="BK313" s="219">
        <f>ROUND(I313*H313,2)</f>
        <v>0</v>
      </c>
      <c r="BL313" s="20" t="s">
        <v>128</v>
      </c>
      <c r="BM313" s="218" t="s">
        <v>450</v>
      </c>
    </row>
    <row r="314" s="2" customFormat="1">
      <c r="A314" s="41"/>
      <c r="B314" s="42"/>
      <c r="C314" s="43"/>
      <c r="D314" s="220" t="s">
        <v>130</v>
      </c>
      <c r="E314" s="43"/>
      <c r="F314" s="221" t="s">
        <v>451</v>
      </c>
      <c r="G314" s="43"/>
      <c r="H314" s="43"/>
      <c r="I314" s="222"/>
      <c r="J314" s="43"/>
      <c r="K314" s="43"/>
      <c r="L314" s="47"/>
      <c r="M314" s="223"/>
      <c r="N314" s="224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130</v>
      </c>
      <c r="AU314" s="20" t="s">
        <v>85</v>
      </c>
    </row>
    <row r="315" s="13" customFormat="1">
      <c r="A315" s="13"/>
      <c r="B315" s="225"/>
      <c r="C315" s="226"/>
      <c r="D315" s="227" t="s">
        <v>132</v>
      </c>
      <c r="E315" s="228" t="s">
        <v>19</v>
      </c>
      <c r="F315" s="229" t="s">
        <v>133</v>
      </c>
      <c r="G315" s="226"/>
      <c r="H315" s="228" t="s">
        <v>19</v>
      </c>
      <c r="I315" s="230"/>
      <c r="J315" s="226"/>
      <c r="K315" s="226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132</v>
      </c>
      <c r="AU315" s="235" t="s">
        <v>85</v>
      </c>
      <c r="AV315" s="13" t="s">
        <v>83</v>
      </c>
      <c r="AW315" s="13" t="s">
        <v>37</v>
      </c>
      <c r="AX315" s="13" t="s">
        <v>75</v>
      </c>
      <c r="AY315" s="235" t="s">
        <v>121</v>
      </c>
    </row>
    <row r="316" s="14" customFormat="1">
      <c r="A316" s="14"/>
      <c r="B316" s="236"/>
      <c r="C316" s="237"/>
      <c r="D316" s="227" t="s">
        <v>132</v>
      </c>
      <c r="E316" s="238" t="s">
        <v>19</v>
      </c>
      <c r="F316" s="239" t="s">
        <v>452</v>
      </c>
      <c r="G316" s="237"/>
      <c r="H316" s="240">
        <v>0.75</v>
      </c>
      <c r="I316" s="241"/>
      <c r="J316" s="237"/>
      <c r="K316" s="237"/>
      <c r="L316" s="242"/>
      <c r="M316" s="243"/>
      <c r="N316" s="244"/>
      <c r="O316" s="244"/>
      <c r="P316" s="244"/>
      <c r="Q316" s="244"/>
      <c r="R316" s="244"/>
      <c r="S316" s="244"/>
      <c r="T316" s="24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6" t="s">
        <v>132</v>
      </c>
      <c r="AU316" s="246" t="s">
        <v>85</v>
      </c>
      <c r="AV316" s="14" t="s">
        <v>85</v>
      </c>
      <c r="AW316" s="14" t="s">
        <v>37</v>
      </c>
      <c r="AX316" s="14" t="s">
        <v>83</v>
      </c>
      <c r="AY316" s="246" t="s">
        <v>121</v>
      </c>
    </row>
    <row r="317" s="2" customFormat="1" ht="16.5" customHeight="1">
      <c r="A317" s="41"/>
      <c r="B317" s="42"/>
      <c r="C317" s="207" t="s">
        <v>453</v>
      </c>
      <c r="D317" s="207" t="s">
        <v>123</v>
      </c>
      <c r="E317" s="208" t="s">
        <v>454</v>
      </c>
      <c r="F317" s="209" t="s">
        <v>455</v>
      </c>
      <c r="G317" s="210" t="s">
        <v>433</v>
      </c>
      <c r="H317" s="211">
        <v>1</v>
      </c>
      <c r="I317" s="212"/>
      <c r="J317" s="213">
        <f>ROUND(I317*H317,2)</f>
        <v>0</v>
      </c>
      <c r="K317" s="209" t="s">
        <v>127</v>
      </c>
      <c r="L317" s="47"/>
      <c r="M317" s="214" t="s">
        <v>19</v>
      </c>
      <c r="N317" s="215" t="s">
        <v>46</v>
      </c>
      <c r="O317" s="87"/>
      <c r="P317" s="216">
        <f>O317*H317</f>
        <v>0</v>
      </c>
      <c r="Q317" s="216">
        <v>0.030758000000000001</v>
      </c>
      <c r="R317" s="216">
        <f>Q317*H317</f>
        <v>0.030758000000000001</v>
      </c>
      <c r="S317" s="216">
        <v>0</v>
      </c>
      <c r="T317" s="217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8" t="s">
        <v>128</v>
      </c>
      <c r="AT317" s="218" t="s">
        <v>123</v>
      </c>
      <c r="AU317" s="218" t="s">
        <v>85</v>
      </c>
      <c r="AY317" s="20" t="s">
        <v>121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20" t="s">
        <v>83</v>
      </c>
      <c r="BK317" s="219">
        <f>ROUND(I317*H317,2)</f>
        <v>0</v>
      </c>
      <c r="BL317" s="20" t="s">
        <v>128</v>
      </c>
      <c r="BM317" s="218" t="s">
        <v>456</v>
      </c>
    </row>
    <row r="318" s="2" customFormat="1">
      <c r="A318" s="41"/>
      <c r="B318" s="42"/>
      <c r="C318" s="43"/>
      <c r="D318" s="220" t="s">
        <v>130</v>
      </c>
      <c r="E318" s="43"/>
      <c r="F318" s="221" t="s">
        <v>457</v>
      </c>
      <c r="G318" s="43"/>
      <c r="H318" s="43"/>
      <c r="I318" s="222"/>
      <c r="J318" s="43"/>
      <c r="K318" s="43"/>
      <c r="L318" s="47"/>
      <c r="M318" s="223"/>
      <c r="N318" s="22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130</v>
      </c>
      <c r="AU318" s="20" t="s">
        <v>85</v>
      </c>
    </row>
    <row r="319" s="2" customFormat="1" ht="16.5" customHeight="1">
      <c r="A319" s="41"/>
      <c r="B319" s="42"/>
      <c r="C319" s="269" t="s">
        <v>458</v>
      </c>
      <c r="D319" s="269" t="s">
        <v>250</v>
      </c>
      <c r="E319" s="270" t="s">
        <v>459</v>
      </c>
      <c r="F319" s="271" t="s">
        <v>460</v>
      </c>
      <c r="G319" s="272" t="s">
        <v>461</v>
      </c>
      <c r="H319" s="273">
        <v>1</v>
      </c>
      <c r="I319" s="274"/>
      <c r="J319" s="275">
        <f>ROUND(I319*H319,2)</f>
        <v>0</v>
      </c>
      <c r="K319" s="271" t="s">
        <v>19</v>
      </c>
      <c r="L319" s="276"/>
      <c r="M319" s="277" t="s">
        <v>19</v>
      </c>
      <c r="N319" s="278" t="s">
        <v>46</v>
      </c>
      <c r="O319" s="87"/>
      <c r="P319" s="216">
        <f>O319*H319</f>
        <v>0</v>
      </c>
      <c r="Q319" s="216">
        <v>0</v>
      </c>
      <c r="R319" s="216">
        <f>Q319*H319</f>
        <v>0</v>
      </c>
      <c r="S319" s="216">
        <v>0</v>
      </c>
      <c r="T319" s="217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8" t="s">
        <v>171</v>
      </c>
      <c r="AT319" s="218" t="s">
        <v>250</v>
      </c>
      <c r="AU319" s="218" t="s">
        <v>85</v>
      </c>
      <c r="AY319" s="20" t="s">
        <v>121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20" t="s">
        <v>83</v>
      </c>
      <c r="BK319" s="219">
        <f>ROUND(I319*H319,2)</f>
        <v>0</v>
      </c>
      <c r="BL319" s="20" t="s">
        <v>128</v>
      </c>
      <c r="BM319" s="218" t="s">
        <v>462</v>
      </c>
    </row>
    <row r="320" s="2" customFormat="1" ht="16.5" customHeight="1">
      <c r="A320" s="41"/>
      <c r="B320" s="42"/>
      <c r="C320" s="269" t="s">
        <v>463</v>
      </c>
      <c r="D320" s="269" t="s">
        <v>250</v>
      </c>
      <c r="E320" s="270" t="s">
        <v>464</v>
      </c>
      <c r="F320" s="271" t="s">
        <v>465</v>
      </c>
      <c r="G320" s="272" t="s">
        <v>461</v>
      </c>
      <c r="H320" s="273">
        <v>1</v>
      </c>
      <c r="I320" s="274"/>
      <c r="J320" s="275">
        <f>ROUND(I320*H320,2)</f>
        <v>0</v>
      </c>
      <c r="K320" s="271" t="s">
        <v>19</v>
      </c>
      <c r="L320" s="276"/>
      <c r="M320" s="277" t="s">
        <v>19</v>
      </c>
      <c r="N320" s="278" t="s">
        <v>46</v>
      </c>
      <c r="O320" s="87"/>
      <c r="P320" s="216">
        <f>O320*H320</f>
        <v>0</v>
      </c>
      <c r="Q320" s="216">
        <v>0</v>
      </c>
      <c r="R320" s="216">
        <f>Q320*H320</f>
        <v>0</v>
      </c>
      <c r="S320" s="216">
        <v>0</v>
      </c>
      <c r="T320" s="217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8" t="s">
        <v>171</v>
      </c>
      <c r="AT320" s="218" t="s">
        <v>250</v>
      </c>
      <c r="AU320" s="218" t="s">
        <v>85</v>
      </c>
      <c r="AY320" s="20" t="s">
        <v>121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20" t="s">
        <v>83</v>
      </c>
      <c r="BK320" s="219">
        <f>ROUND(I320*H320,2)</f>
        <v>0</v>
      </c>
      <c r="BL320" s="20" t="s">
        <v>128</v>
      </c>
      <c r="BM320" s="218" t="s">
        <v>466</v>
      </c>
    </row>
    <row r="321" s="2" customFormat="1" ht="21.75" customHeight="1">
      <c r="A321" s="41"/>
      <c r="B321" s="42"/>
      <c r="C321" s="269" t="s">
        <v>467</v>
      </c>
      <c r="D321" s="269" t="s">
        <v>250</v>
      </c>
      <c r="E321" s="270" t="s">
        <v>468</v>
      </c>
      <c r="F321" s="271" t="s">
        <v>469</v>
      </c>
      <c r="G321" s="272" t="s">
        <v>433</v>
      </c>
      <c r="H321" s="273">
        <v>1</v>
      </c>
      <c r="I321" s="274"/>
      <c r="J321" s="275">
        <f>ROUND(I321*H321,2)</f>
        <v>0</v>
      </c>
      <c r="K321" s="271" t="s">
        <v>127</v>
      </c>
      <c r="L321" s="276"/>
      <c r="M321" s="277" t="s">
        <v>19</v>
      </c>
      <c r="N321" s="278" t="s">
        <v>46</v>
      </c>
      <c r="O321" s="87"/>
      <c r="P321" s="216">
        <f>O321*H321</f>
        <v>0</v>
      </c>
      <c r="Q321" s="216">
        <v>0.34999999999999998</v>
      </c>
      <c r="R321" s="216">
        <f>Q321*H321</f>
        <v>0.34999999999999998</v>
      </c>
      <c r="S321" s="216">
        <v>0</v>
      </c>
      <c r="T321" s="217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18" t="s">
        <v>171</v>
      </c>
      <c r="AT321" s="218" t="s">
        <v>250</v>
      </c>
      <c r="AU321" s="218" t="s">
        <v>85</v>
      </c>
      <c r="AY321" s="20" t="s">
        <v>121</v>
      </c>
      <c r="BE321" s="219">
        <f>IF(N321="základní",J321,0)</f>
        <v>0</v>
      </c>
      <c r="BF321" s="219">
        <f>IF(N321="snížená",J321,0)</f>
        <v>0</v>
      </c>
      <c r="BG321" s="219">
        <f>IF(N321="zákl. přenesená",J321,0)</f>
        <v>0</v>
      </c>
      <c r="BH321" s="219">
        <f>IF(N321="sníž. přenesená",J321,0)</f>
        <v>0</v>
      </c>
      <c r="BI321" s="219">
        <f>IF(N321="nulová",J321,0)</f>
        <v>0</v>
      </c>
      <c r="BJ321" s="20" t="s">
        <v>83</v>
      </c>
      <c r="BK321" s="219">
        <f>ROUND(I321*H321,2)</f>
        <v>0</v>
      </c>
      <c r="BL321" s="20" t="s">
        <v>128</v>
      </c>
      <c r="BM321" s="218" t="s">
        <v>470</v>
      </c>
    </row>
    <row r="322" s="2" customFormat="1" ht="24.15" customHeight="1">
      <c r="A322" s="41"/>
      <c r="B322" s="42"/>
      <c r="C322" s="207" t="s">
        <v>471</v>
      </c>
      <c r="D322" s="207" t="s">
        <v>123</v>
      </c>
      <c r="E322" s="208" t="s">
        <v>472</v>
      </c>
      <c r="F322" s="209" t="s">
        <v>473</v>
      </c>
      <c r="G322" s="210" t="s">
        <v>433</v>
      </c>
      <c r="H322" s="211">
        <v>5</v>
      </c>
      <c r="I322" s="212"/>
      <c r="J322" s="213">
        <f>ROUND(I322*H322,2)</f>
        <v>0</v>
      </c>
      <c r="K322" s="209" t="s">
        <v>127</v>
      </c>
      <c r="L322" s="47"/>
      <c r="M322" s="214" t="s">
        <v>19</v>
      </c>
      <c r="N322" s="215" t="s">
        <v>46</v>
      </c>
      <c r="O322" s="87"/>
      <c r="P322" s="216">
        <f>O322*H322</f>
        <v>0</v>
      </c>
      <c r="Q322" s="216">
        <v>0.65847999999999995</v>
      </c>
      <c r="R322" s="216">
        <f>Q322*H322</f>
        <v>3.2923999999999998</v>
      </c>
      <c r="S322" s="216">
        <v>0.66000000000000003</v>
      </c>
      <c r="T322" s="217">
        <f>S322*H322</f>
        <v>3.3000000000000003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18" t="s">
        <v>128</v>
      </c>
      <c r="AT322" s="218" t="s">
        <v>123</v>
      </c>
      <c r="AU322" s="218" t="s">
        <v>85</v>
      </c>
      <c r="AY322" s="20" t="s">
        <v>121</v>
      </c>
      <c r="BE322" s="219">
        <f>IF(N322="základní",J322,0)</f>
        <v>0</v>
      </c>
      <c r="BF322" s="219">
        <f>IF(N322="snížená",J322,0)</f>
        <v>0</v>
      </c>
      <c r="BG322" s="219">
        <f>IF(N322="zákl. přenesená",J322,0)</f>
        <v>0</v>
      </c>
      <c r="BH322" s="219">
        <f>IF(N322="sníž. přenesená",J322,0)</f>
        <v>0</v>
      </c>
      <c r="BI322" s="219">
        <f>IF(N322="nulová",J322,0)</f>
        <v>0</v>
      </c>
      <c r="BJ322" s="20" t="s">
        <v>83</v>
      </c>
      <c r="BK322" s="219">
        <f>ROUND(I322*H322,2)</f>
        <v>0</v>
      </c>
      <c r="BL322" s="20" t="s">
        <v>128</v>
      </c>
      <c r="BM322" s="218" t="s">
        <v>474</v>
      </c>
    </row>
    <row r="323" s="2" customFormat="1">
      <c r="A323" s="41"/>
      <c r="B323" s="42"/>
      <c r="C323" s="43"/>
      <c r="D323" s="220" t="s">
        <v>130</v>
      </c>
      <c r="E323" s="43"/>
      <c r="F323" s="221" t="s">
        <v>475</v>
      </c>
      <c r="G323" s="43"/>
      <c r="H323" s="43"/>
      <c r="I323" s="222"/>
      <c r="J323" s="43"/>
      <c r="K323" s="43"/>
      <c r="L323" s="47"/>
      <c r="M323" s="223"/>
      <c r="N323" s="224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130</v>
      </c>
      <c r="AU323" s="20" t="s">
        <v>85</v>
      </c>
    </row>
    <row r="324" s="2" customFormat="1" ht="16.5" customHeight="1">
      <c r="A324" s="41"/>
      <c r="B324" s="42"/>
      <c r="C324" s="207" t="s">
        <v>476</v>
      </c>
      <c r="D324" s="207" t="s">
        <v>123</v>
      </c>
      <c r="E324" s="208" t="s">
        <v>477</v>
      </c>
      <c r="F324" s="209" t="s">
        <v>478</v>
      </c>
      <c r="G324" s="210" t="s">
        <v>433</v>
      </c>
      <c r="H324" s="211">
        <v>10</v>
      </c>
      <c r="I324" s="212"/>
      <c r="J324" s="213">
        <f>ROUND(I324*H324,2)</f>
        <v>0</v>
      </c>
      <c r="K324" s="209" t="s">
        <v>127</v>
      </c>
      <c r="L324" s="47"/>
      <c r="M324" s="214" t="s">
        <v>19</v>
      </c>
      <c r="N324" s="215" t="s">
        <v>46</v>
      </c>
      <c r="O324" s="87"/>
      <c r="P324" s="216">
        <f>O324*H324</f>
        <v>0</v>
      </c>
      <c r="Q324" s="216">
        <v>0.10037</v>
      </c>
      <c r="R324" s="216">
        <f>Q324*H324</f>
        <v>1.0037</v>
      </c>
      <c r="S324" s="216">
        <v>0.10000000000000001</v>
      </c>
      <c r="T324" s="217">
        <f>S324*H324</f>
        <v>1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18" t="s">
        <v>128</v>
      </c>
      <c r="AT324" s="218" t="s">
        <v>123</v>
      </c>
      <c r="AU324" s="218" t="s">
        <v>85</v>
      </c>
      <c r="AY324" s="20" t="s">
        <v>121</v>
      </c>
      <c r="BE324" s="219">
        <f>IF(N324="základní",J324,0)</f>
        <v>0</v>
      </c>
      <c r="BF324" s="219">
        <f>IF(N324="snížená",J324,0)</f>
        <v>0</v>
      </c>
      <c r="BG324" s="219">
        <f>IF(N324="zákl. přenesená",J324,0)</f>
        <v>0</v>
      </c>
      <c r="BH324" s="219">
        <f>IF(N324="sníž. přenesená",J324,0)</f>
        <v>0</v>
      </c>
      <c r="BI324" s="219">
        <f>IF(N324="nulová",J324,0)</f>
        <v>0</v>
      </c>
      <c r="BJ324" s="20" t="s">
        <v>83</v>
      </c>
      <c r="BK324" s="219">
        <f>ROUND(I324*H324,2)</f>
        <v>0</v>
      </c>
      <c r="BL324" s="20" t="s">
        <v>128</v>
      </c>
      <c r="BM324" s="218" t="s">
        <v>479</v>
      </c>
    </row>
    <row r="325" s="2" customFormat="1">
      <c r="A325" s="41"/>
      <c r="B325" s="42"/>
      <c r="C325" s="43"/>
      <c r="D325" s="220" t="s">
        <v>130</v>
      </c>
      <c r="E325" s="43"/>
      <c r="F325" s="221" t="s">
        <v>480</v>
      </c>
      <c r="G325" s="43"/>
      <c r="H325" s="43"/>
      <c r="I325" s="222"/>
      <c r="J325" s="43"/>
      <c r="K325" s="43"/>
      <c r="L325" s="47"/>
      <c r="M325" s="223"/>
      <c r="N325" s="224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130</v>
      </c>
      <c r="AU325" s="20" t="s">
        <v>85</v>
      </c>
    </row>
    <row r="326" s="12" customFormat="1" ht="22.8" customHeight="1">
      <c r="A326" s="12"/>
      <c r="B326" s="191"/>
      <c r="C326" s="192"/>
      <c r="D326" s="193" t="s">
        <v>74</v>
      </c>
      <c r="E326" s="205" t="s">
        <v>177</v>
      </c>
      <c r="F326" s="205" t="s">
        <v>481</v>
      </c>
      <c r="G326" s="192"/>
      <c r="H326" s="192"/>
      <c r="I326" s="195"/>
      <c r="J326" s="206">
        <f>BK326</f>
        <v>0</v>
      </c>
      <c r="K326" s="192"/>
      <c r="L326" s="197"/>
      <c r="M326" s="198"/>
      <c r="N326" s="199"/>
      <c r="O326" s="199"/>
      <c r="P326" s="200">
        <f>P327+SUM(P328:P412)</f>
        <v>0</v>
      </c>
      <c r="Q326" s="199"/>
      <c r="R326" s="200">
        <f>R327+SUM(R328:R412)</f>
        <v>160.60910292799997</v>
      </c>
      <c r="S326" s="199"/>
      <c r="T326" s="201">
        <f>T327+SUM(T328:T412)</f>
        <v>0.65600000000000003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2" t="s">
        <v>83</v>
      </c>
      <c r="AT326" s="203" t="s">
        <v>74</v>
      </c>
      <c r="AU326" s="203" t="s">
        <v>83</v>
      </c>
      <c r="AY326" s="202" t="s">
        <v>121</v>
      </c>
      <c r="BK326" s="204">
        <f>BK327+SUM(BK328:BK412)</f>
        <v>0</v>
      </c>
    </row>
    <row r="327" s="2" customFormat="1" ht="16.5" customHeight="1">
      <c r="A327" s="41"/>
      <c r="B327" s="42"/>
      <c r="C327" s="207" t="s">
        <v>482</v>
      </c>
      <c r="D327" s="207" t="s">
        <v>123</v>
      </c>
      <c r="E327" s="208" t="s">
        <v>483</v>
      </c>
      <c r="F327" s="209" t="s">
        <v>484</v>
      </c>
      <c r="G327" s="210" t="s">
        <v>433</v>
      </c>
      <c r="H327" s="211">
        <v>8</v>
      </c>
      <c r="I327" s="212"/>
      <c r="J327" s="213">
        <f>ROUND(I327*H327,2)</f>
        <v>0</v>
      </c>
      <c r="K327" s="209" t="s">
        <v>127</v>
      </c>
      <c r="L327" s="47"/>
      <c r="M327" s="214" t="s">
        <v>19</v>
      </c>
      <c r="N327" s="215" t="s">
        <v>46</v>
      </c>
      <c r="O327" s="87"/>
      <c r="P327" s="216">
        <f>O327*H327</f>
        <v>0</v>
      </c>
      <c r="Q327" s="216">
        <v>0.00069999999999999999</v>
      </c>
      <c r="R327" s="216">
        <f>Q327*H327</f>
        <v>0.0055999999999999999</v>
      </c>
      <c r="S327" s="216">
        <v>0</v>
      </c>
      <c r="T327" s="217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8" t="s">
        <v>128</v>
      </c>
      <c r="AT327" s="218" t="s">
        <v>123</v>
      </c>
      <c r="AU327" s="218" t="s">
        <v>85</v>
      </c>
      <c r="AY327" s="20" t="s">
        <v>121</v>
      </c>
      <c r="BE327" s="219">
        <f>IF(N327="základní",J327,0)</f>
        <v>0</v>
      </c>
      <c r="BF327" s="219">
        <f>IF(N327="snížená",J327,0)</f>
        <v>0</v>
      </c>
      <c r="BG327" s="219">
        <f>IF(N327="zákl. přenesená",J327,0)</f>
        <v>0</v>
      </c>
      <c r="BH327" s="219">
        <f>IF(N327="sníž. přenesená",J327,0)</f>
        <v>0</v>
      </c>
      <c r="BI327" s="219">
        <f>IF(N327="nulová",J327,0)</f>
        <v>0</v>
      </c>
      <c r="BJ327" s="20" t="s">
        <v>83</v>
      </c>
      <c r="BK327" s="219">
        <f>ROUND(I327*H327,2)</f>
        <v>0</v>
      </c>
      <c r="BL327" s="20" t="s">
        <v>128</v>
      </c>
      <c r="BM327" s="218" t="s">
        <v>485</v>
      </c>
    </row>
    <row r="328" s="2" customFormat="1">
      <c r="A328" s="41"/>
      <c r="B328" s="42"/>
      <c r="C328" s="43"/>
      <c r="D328" s="220" t="s">
        <v>130</v>
      </c>
      <c r="E328" s="43"/>
      <c r="F328" s="221" t="s">
        <v>486</v>
      </c>
      <c r="G328" s="43"/>
      <c r="H328" s="43"/>
      <c r="I328" s="222"/>
      <c r="J328" s="43"/>
      <c r="K328" s="43"/>
      <c r="L328" s="47"/>
      <c r="M328" s="223"/>
      <c r="N328" s="224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130</v>
      </c>
      <c r="AU328" s="20" t="s">
        <v>85</v>
      </c>
    </row>
    <row r="329" s="13" customFormat="1">
      <c r="A329" s="13"/>
      <c r="B329" s="225"/>
      <c r="C329" s="226"/>
      <c r="D329" s="227" t="s">
        <v>132</v>
      </c>
      <c r="E329" s="228" t="s">
        <v>19</v>
      </c>
      <c r="F329" s="229" t="s">
        <v>133</v>
      </c>
      <c r="G329" s="226"/>
      <c r="H329" s="228" t="s">
        <v>19</v>
      </c>
      <c r="I329" s="230"/>
      <c r="J329" s="226"/>
      <c r="K329" s="226"/>
      <c r="L329" s="231"/>
      <c r="M329" s="232"/>
      <c r="N329" s="233"/>
      <c r="O329" s="233"/>
      <c r="P329" s="233"/>
      <c r="Q329" s="233"/>
      <c r="R329" s="233"/>
      <c r="S329" s="233"/>
      <c r="T329" s="23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5" t="s">
        <v>132</v>
      </c>
      <c r="AU329" s="235" t="s">
        <v>85</v>
      </c>
      <c r="AV329" s="13" t="s">
        <v>83</v>
      </c>
      <c r="AW329" s="13" t="s">
        <v>37</v>
      </c>
      <c r="AX329" s="13" t="s">
        <v>75</v>
      </c>
      <c r="AY329" s="235" t="s">
        <v>121</v>
      </c>
    </row>
    <row r="330" s="14" customFormat="1">
      <c r="A330" s="14"/>
      <c r="B330" s="236"/>
      <c r="C330" s="237"/>
      <c r="D330" s="227" t="s">
        <v>132</v>
      </c>
      <c r="E330" s="238" t="s">
        <v>19</v>
      </c>
      <c r="F330" s="239" t="s">
        <v>487</v>
      </c>
      <c r="G330" s="237"/>
      <c r="H330" s="240">
        <v>8</v>
      </c>
      <c r="I330" s="241"/>
      <c r="J330" s="237"/>
      <c r="K330" s="237"/>
      <c r="L330" s="242"/>
      <c r="M330" s="243"/>
      <c r="N330" s="244"/>
      <c r="O330" s="244"/>
      <c r="P330" s="244"/>
      <c r="Q330" s="244"/>
      <c r="R330" s="244"/>
      <c r="S330" s="244"/>
      <c r="T330" s="24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6" t="s">
        <v>132</v>
      </c>
      <c r="AU330" s="246" t="s">
        <v>85</v>
      </c>
      <c r="AV330" s="14" t="s">
        <v>85</v>
      </c>
      <c r="AW330" s="14" t="s">
        <v>37</v>
      </c>
      <c r="AX330" s="14" t="s">
        <v>83</v>
      </c>
      <c r="AY330" s="246" t="s">
        <v>121</v>
      </c>
    </row>
    <row r="331" s="2" customFormat="1" ht="16.5" customHeight="1">
      <c r="A331" s="41"/>
      <c r="B331" s="42"/>
      <c r="C331" s="207" t="s">
        <v>488</v>
      </c>
      <c r="D331" s="207" t="s">
        <v>123</v>
      </c>
      <c r="E331" s="208" t="s">
        <v>489</v>
      </c>
      <c r="F331" s="209" t="s">
        <v>490</v>
      </c>
      <c r="G331" s="210" t="s">
        <v>433</v>
      </c>
      <c r="H331" s="211">
        <v>4</v>
      </c>
      <c r="I331" s="212"/>
      <c r="J331" s="213">
        <f>ROUND(I331*H331,2)</f>
        <v>0</v>
      </c>
      <c r="K331" s="209" t="s">
        <v>127</v>
      </c>
      <c r="L331" s="47"/>
      <c r="M331" s="214" t="s">
        <v>19</v>
      </c>
      <c r="N331" s="215" t="s">
        <v>46</v>
      </c>
      <c r="O331" s="87"/>
      <c r="P331" s="216">
        <f>O331*H331</f>
        <v>0</v>
      </c>
      <c r="Q331" s="216">
        <v>0.109405</v>
      </c>
      <c r="R331" s="216">
        <f>Q331*H331</f>
        <v>0.43762000000000001</v>
      </c>
      <c r="S331" s="216">
        <v>0</v>
      </c>
      <c r="T331" s="217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8" t="s">
        <v>128</v>
      </c>
      <c r="AT331" s="218" t="s">
        <v>123</v>
      </c>
      <c r="AU331" s="218" t="s">
        <v>85</v>
      </c>
      <c r="AY331" s="20" t="s">
        <v>121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20" t="s">
        <v>83</v>
      </c>
      <c r="BK331" s="219">
        <f>ROUND(I331*H331,2)</f>
        <v>0</v>
      </c>
      <c r="BL331" s="20" t="s">
        <v>128</v>
      </c>
      <c r="BM331" s="218" t="s">
        <v>491</v>
      </c>
    </row>
    <row r="332" s="2" customFormat="1">
      <c r="A332" s="41"/>
      <c r="B332" s="42"/>
      <c r="C332" s="43"/>
      <c r="D332" s="220" t="s">
        <v>130</v>
      </c>
      <c r="E332" s="43"/>
      <c r="F332" s="221" t="s">
        <v>492</v>
      </c>
      <c r="G332" s="43"/>
      <c r="H332" s="43"/>
      <c r="I332" s="222"/>
      <c r="J332" s="43"/>
      <c r="K332" s="43"/>
      <c r="L332" s="47"/>
      <c r="M332" s="223"/>
      <c r="N332" s="224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130</v>
      </c>
      <c r="AU332" s="20" t="s">
        <v>85</v>
      </c>
    </row>
    <row r="333" s="14" customFormat="1">
      <c r="A333" s="14"/>
      <c r="B333" s="236"/>
      <c r="C333" s="237"/>
      <c r="D333" s="227" t="s">
        <v>132</v>
      </c>
      <c r="E333" s="238" t="s">
        <v>19</v>
      </c>
      <c r="F333" s="239" t="s">
        <v>493</v>
      </c>
      <c r="G333" s="237"/>
      <c r="H333" s="240">
        <v>4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6" t="s">
        <v>132</v>
      </c>
      <c r="AU333" s="246" t="s">
        <v>85</v>
      </c>
      <c r="AV333" s="14" t="s">
        <v>85</v>
      </c>
      <c r="AW333" s="14" t="s">
        <v>37</v>
      </c>
      <c r="AX333" s="14" t="s">
        <v>83</v>
      </c>
      <c r="AY333" s="246" t="s">
        <v>121</v>
      </c>
    </row>
    <row r="334" s="2" customFormat="1" ht="16.5" customHeight="1">
      <c r="A334" s="41"/>
      <c r="B334" s="42"/>
      <c r="C334" s="207" t="s">
        <v>494</v>
      </c>
      <c r="D334" s="207" t="s">
        <v>123</v>
      </c>
      <c r="E334" s="208" t="s">
        <v>495</v>
      </c>
      <c r="F334" s="209" t="s">
        <v>496</v>
      </c>
      <c r="G334" s="210" t="s">
        <v>167</v>
      </c>
      <c r="H334" s="211">
        <v>15</v>
      </c>
      <c r="I334" s="212"/>
      <c r="J334" s="213">
        <f>ROUND(I334*H334,2)</f>
        <v>0</v>
      </c>
      <c r="K334" s="209" t="s">
        <v>127</v>
      </c>
      <c r="L334" s="47"/>
      <c r="M334" s="214" t="s">
        <v>19</v>
      </c>
      <c r="N334" s="215" t="s">
        <v>46</v>
      </c>
      <c r="O334" s="87"/>
      <c r="P334" s="216">
        <f>O334*H334</f>
        <v>0</v>
      </c>
      <c r="Q334" s="216">
        <v>0.00026400000000000002</v>
      </c>
      <c r="R334" s="216">
        <f>Q334*H334</f>
        <v>0.00396</v>
      </c>
      <c r="S334" s="216">
        <v>0</v>
      </c>
      <c r="T334" s="217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8" t="s">
        <v>128</v>
      </c>
      <c r="AT334" s="218" t="s">
        <v>123</v>
      </c>
      <c r="AU334" s="218" t="s">
        <v>85</v>
      </c>
      <c r="AY334" s="20" t="s">
        <v>121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20" t="s">
        <v>83</v>
      </c>
      <c r="BK334" s="219">
        <f>ROUND(I334*H334,2)</f>
        <v>0</v>
      </c>
      <c r="BL334" s="20" t="s">
        <v>128</v>
      </c>
      <c r="BM334" s="218" t="s">
        <v>497</v>
      </c>
    </row>
    <row r="335" s="2" customFormat="1">
      <c r="A335" s="41"/>
      <c r="B335" s="42"/>
      <c r="C335" s="43"/>
      <c r="D335" s="220" t="s">
        <v>130</v>
      </c>
      <c r="E335" s="43"/>
      <c r="F335" s="221" t="s">
        <v>498</v>
      </c>
      <c r="G335" s="43"/>
      <c r="H335" s="43"/>
      <c r="I335" s="222"/>
      <c r="J335" s="43"/>
      <c r="K335" s="43"/>
      <c r="L335" s="47"/>
      <c r="M335" s="223"/>
      <c r="N335" s="224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130</v>
      </c>
      <c r="AU335" s="20" t="s">
        <v>85</v>
      </c>
    </row>
    <row r="336" s="14" customFormat="1">
      <c r="A336" s="14"/>
      <c r="B336" s="236"/>
      <c r="C336" s="237"/>
      <c r="D336" s="227" t="s">
        <v>132</v>
      </c>
      <c r="E336" s="238" t="s">
        <v>19</v>
      </c>
      <c r="F336" s="239" t="s">
        <v>499</v>
      </c>
      <c r="G336" s="237"/>
      <c r="H336" s="240">
        <v>15</v>
      </c>
      <c r="I336" s="241"/>
      <c r="J336" s="237"/>
      <c r="K336" s="237"/>
      <c r="L336" s="242"/>
      <c r="M336" s="243"/>
      <c r="N336" s="244"/>
      <c r="O336" s="244"/>
      <c r="P336" s="244"/>
      <c r="Q336" s="244"/>
      <c r="R336" s="244"/>
      <c r="S336" s="244"/>
      <c r="T336" s="24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6" t="s">
        <v>132</v>
      </c>
      <c r="AU336" s="246" t="s">
        <v>85</v>
      </c>
      <c r="AV336" s="14" t="s">
        <v>85</v>
      </c>
      <c r="AW336" s="14" t="s">
        <v>37</v>
      </c>
      <c r="AX336" s="14" t="s">
        <v>83</v>
      </c>
      <c r="AY336" s="246" t="s">
        <v>121</v>
      </c>
    </row>
    <row r="337" s="2" customFormat="1" ht="24.15" customHeight="1">
      <c r="A337" s="41"/>
      <c r="B337" s="42"/>
      <c r="C337" s="207" t="s">
        <v>500</v>
      </c>
      <c r="D337" s="207" t="s">
        <v>123</v>
      </c>
      <c r="E337" s="208" t="s">
        <v>501</v>
      </c>
      <c r="F337" s="209" t="s">
        <v>502</v>
      </c>
      <c r="G337" s="210" t="s">
        <v>167</v>
      </c>
      <c r="H337" s="211">
        <v>15</v>
      </c>
      <c r="I337" s="212"/>
      <c r="J337" s="213">
        <f>ROUND(I337*H337,2)</f>
        <v>0</v>
      </c>
      <c r="K337" s="209" t="s">
        <v>127</v>
      </c>
      <c r="L337" s="47"/>
      <c r="M337" s="214" t="s">
        <v>19</v>
      </c>
      <c r="N337" s="215" t="s">
        <v>46</v>
      </c>
      <c r="O337" s="87"/>
      <c r="P337" s="216">
        <f>O337*H337</f>
        <v>0</v>
      </c>
      <c r="Q337" s="216">
        <v>4.8799999999999999E-06</v>
      </c>
      <c r="R337" s="216">
        <f>Q337*H337</f>
        <v>7.3200000000000004E-05</v>
      </c>
      <c r="S337" s="216">
        <v>0</v>
      </c>
      <c r="T337" s="217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8" t="s">
        <v>128</v>
      </c>
      <c r="AT337" s="218" t="s">
        <v>123</v>
      </c>
      <c r="AU337" s="218" t="s">
        <v>85</v>
      </c>
      <c r="AY337" s="20" t="s">
        <v>121</v>
      </c>
      <c r="BE337" s="219">
        <f>IF(N337="základní",J337,0)</f>
        <v>0</v>
      </c>
      <c r="BF337" s="219">
        <f>IF(N337="snížená",J337,0)</f>
        <v>0</v>
      </c>
      <c r="BG337" s="219">
        <f>IF(N337="zákl. přenesená",J337,0)</f>
        <v>0</v>
      </c>
      <c r="BH337" s="219">
        <f>IF(N337="sníž. přenesená",J337,0)</f>
        <v>0</v>
      </c>
      <c r="BI337" s="219">
        <f>IF(N337="nulová",J337,0)</f>
        <v>0</v>
      </c>
      <c r="BJ337" s="20" t="s">
        <v>83</v>
      </c>
      <c r="BK337" s="219">
        <f>ROUND(I337*H337,2)</f>
        <v>0</v>
      </c>
      <c r="BL337" s="20" t="s">
        <v>128</v>
      </c>
      <c r="BM337" s="218" t="s">
        <v>503</v>
      </c>
    </row>
    <row r="338" s="2" customFormat="1">
      <c r="A338" s="41"/>
      <c r="B338" s="42"/>
      <c r="C338" s="43"/>
      <c r="D338" s="220" t="s">
        <v>130</v>
      </c>
      <c r="E338" s="43"/>
      <c r="F338" s="221" t="s">
        <v>504</v>
      </c>
      <c r="G338" s="43"/>
      <c r="H338" s="43"/>
      <c r="I338" s="222"/>
      <c r="J338" s="43"/>
      <c r="K338" s="43"/>
      <c r="L338" s="47"/>
      <c r="M338" s="223"/>
      <c r="N338" s="224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130</v>
      </c>
      <c r="AU338" s="20" t="s">
        <v>85</v>
      </c>
    </row>
    <row r="339" s="2" customFormat="1" ht="33" customHeight="1">
      <c r="A339" s="41"/>
      <c r="B339" s="42"/>
      <c r="C339" s="207" t="s">
        <v>505</v>
      </c>
      <c r="D339" s="207" t="s">
        <v>123</v>
      </c>
      <c r="E339" s="208" t="s">
        <v>506</v>
      </c>
      <c r="F339" s="209" t="s">
        <v>507</v>
      </c>
      <c r="G339" s="210" t="s">
        <v>167</v>
      </c>
      <c r="H339" s="211">
        <v>307</v>
      </c>
      <c r="I339" s="212"/>
      <c r="J339" s="213">
        <f>ROUND(I339*H339,2)</f>
        <v>0</v>
      </c>
      <c r="K339" s="209" t="s">
        <v>127</v>
      </c>
      <c r="L339" s="47"/>
      <c r="M339" s="214" t="s">
        <v>19</v>
      </c>
      <c r="N339" s="215" t="s">
        <v>46</v>
      </c>
      <c r="O339" s="87"/>
      <c r="P339" s="216">
        <f>O339*H339</f>
        <v>0</v>
      </c>
      <c r="Q339" s="216">
        <v>0.120948</v>
      </c>
      <c r="R339" s="216">
        <f>Q339*H339</f>
        <v>37.131036000000002</v>
      </c>
      <c r="S339" s="216">
        <v>0</v>
      </c>
      <c r="T339" s="217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18" t="s">
        <v>128</v>
      </c>
      <c r="AT339" s="218" t="s">
        <v>123</v>
      </c>
      <c r="AU339" s="218" t="s">
        <v>85</v>
      </c>
      <c r="AY339" s="20" t="s">
        <v>121</v>
      </c>
      <c r="BE339" s="219">
        <f>IF(N339="základní",J339,0)</f>
        <v>0</v>
      </c>
      <c r="BF339" s="219">
        <f>IF(N339="snížená",J339,0)</f>
        <v>0</v>
      </c>
      <c r="BG339" s="219">
        <f>IF(N339="zákl. přenesená",J339,0)</f>
        <v>0</v>
      </c>
      <c r="BH339" s="219">
        <f>IF(N339="sníž. přenesená",J339,0)</f>
        <v>0</v>
      </c>
      <c r="BI339" s="219">
        <f>IF(N339="nulová",J339,0)</f>
        <v>0</v>
      </c>
      <c r="BJ339" s="20" t="s">
        <v>83</v>
      </c>
      <c r="BK339" s="219">
        <f>ROUND(I339*H339,2)</f>
        <v>0</v>
      </c>
      <c r="BL339" s="20" t="s">
        <v>128</v>
      </c>
      <c r="BM339" s="218" t="s">
        <v>508</v>
      </c>
    </row>
    <row r="340" s="2" customFormat="1">
      <c r="A340" s="41"/>
      <c r="B340" s="42"/>
      <c r="C340" s="43"/>
      <c r="D340" s="220" t="s">
        <v>130</v>
      </c>
      <c r="E340" s="43"/>
      <c r="F340" s="221" t="s">
        <v>509</v>
      </c>
      <c r="G340" s="43"/>
      <c r="H340" s="43"/>
      <c r="I340" s="222"/>
      <c r="J340" s="43"/>
      <c r="K340" s="43"/>
      <c r="L340" s="47"/>
      <c r="M340" s="223"/>
      <c r="N340" s="224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130</v>
      </c>
      <c r="AU340" s="20" t="s">
        <v>85</v>
      </c>
    </row>
    <row r="341" s="13" customFormat="1">
      <c r="A341" s="13"/>
      <c r="B341" s="225"/>
      <c r="C341" s="226"/>
      <c r="D341" s="227" t="s">
        <v>132</v>
      </c>
      <c r="E341" s="228" t="s">
        <v>19</v>
      </c>
      <c r="F341" s="229" t="s">
        <v>133</v>
      </c>
      <c r="G341" s="226"/>
      <c r="H341" s="228" t="s">
        <v>19</v>
      </c>
      <c r="I341" s="230"/>
      <c r="J341" s="226"/>
      <c r="K341" s="226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132</v>
      </c>
      <c r="AU341" s="235" t="s">
        <v>85</v>
      </c>
      <c r="AV341" s="13" t="s">
        <v>83</v>
      </c>
      <c r="AW341" s="13" t="s">
        <v>37</v>
      </c>
      <c r="AX341" s="13" t="s">
        <v>75</v>
      </c>
      <c r="AY341" s="235" t="s">
        <v>121</v>
      </c>
    </row>
    <row r="342" s="14" customFormat="1">
      <c r="A342" s="14"/>
      <c r="B342" s="236"/>
      <c r="C342" s="237"/>
      <c r="D342" s="227" t="s">
        <v>132</v>
      </c>
      <c r="E342" s="238" t="s">
        <v>19</v>
      </c>
      <c r="F342" s="239" t="s">
        <v>510</v>
      </c>
      <c r="G342" s="237"/>
      <c r="H342" s="240">
        <v>16</v>
      </c>
      <c r="I342" s="241"/>
      <c r="J342" s="237"/>
      <c r="K342" s="237"/>
      <c r="L342" s="242"/>
      <c r="M342" s="243"/>
      <c r="N342" s="244"/>
      <c r="O342" s="244"/>
      <c r="P342" s="244"/>
      <c r="Q342" s="244"/>
      <c r="R342" s="244"/>
      <c r="S342" s="244"/>
      <c r="T342" s="24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6" t="s">
        <v>132</v>
      </c>
      <c r="AU342" s="246" t="s">
        <v>85</v>
      </c>
      <c r="AV342" s="14" t="s">
        <v>85</v>
      </c>
      <c r="AW342" s="14" t="s">
        <v>37</v>
      </c>
      <c r="AX342" s="14" t="s">
        <v>75</v>
      </c>
      <c r="AY342" s="246" t="s">
        <v>121</v>
      </c>
    </row>
    <row r="343" s="14" customFormat="1">
      <c r="A343" s="14"/>
      <c r="B343" s="236"/>
      <c r="C343" s="237"/>
      <c r="D343" s="227" t="s">
        <v>132</v>
      </c>
      <c r="E343" s="238" t="s">
        <v>19</v>
      </c>
      <c r="F343" s="239" t="s">
        <v>511</v>
      </c>
      <c r="G343" s="237"/>
      <c r="H343" s="240">
        <v>291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6" t="s">
        <v>132</v>
      </c>
      <c r="AU343" s="246" t="s">
        <v>85</v>
      </c>
      <c r="AV343" s="14" t="s">
        <v>85</v>
      </c>
      <c r="AW343" s="14" t="s">
        <v>37</v>
      </c>
      <c r="AX343" s="14" t="s">
        <v>75</v>
      </c>
      <c r="AY343" s="246" t="s">
        <v>121</v>
      </c>
    </row>
    <row r="344" s="15" customFormat="1">
      <c r="A344" s="15"/>
      <c r="B344" s="247"/>
      <c r="C344" s="248"/>
      <c r="D344" s="227" t="s">
        <v>132</v>
      </c>
      <c r="E344" s="249" t="s">
        <v>19</v>
      </c>
      <c r="F344" s="250" t="s">
        <v>141</v>
      </c>
      <c r="G344" s="248"/>
      <c r="H344" s="251">
        <v>307</v>
      </c>
      <c r="I344" s="252"/>
      <c r="J344" s="248"/>
      <c r="K344" s="248"/>
      <c r="L344" s="253"/>
      <c r="M344" s="254"/>
      <c r="N344" s="255"/>
      <c r="O344" s="255"/>
      <c r="P344" s="255"/>
      <c r="Q344" s="255"/>
      <c r="R344" s="255"/>
      <c r="S344" s="255"/>
      <c r="T344" s="256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57" t="s">
        <v>132</v>
      </c>
      <c r="AU344" s="257" t="s">
        <v>85</v>
      </c>
      <c r="AV344" s="15" t="s">
        <v>128</v>
      </c>
      <c r="AW344" s="15" t="s">
        <v>37</v>
      </c>
      <c r="AX344" s="15" t="s">
        <v>83</v>
      </c>
      <c r="AY344" s="257" t="s">
        <v>121</v>
      </c>
    </row>
    <row r="345" s="2" customFormat="1" ht="16.5" customHeight="1">
      <c r="A345" s="41"/>
      <c r="B345" s="42"/>
      <c r="C345" s="269" t="s">
        <v>512</v>
      </c>
      <c r="D345" s="269" t="s">
        <v>250</v>
      </c>
      <c r="E345" s="270" t="s">
        <v>513</v>
      </c>
      <c r="F345" s="271" t="s">
        <v>514</v>
      </c>
      <c r="G345" s="272" t="s">
        <v>167</v>
      </c>
      <c r="H345" s="273">
        <v>16.800000000000001</v>
      </c>
      <c r="I345" s="274"/>
      <c r="J345" s="275">
        <f>ROUND(I345*H345,2)</f>
        <v>0</v>
      </c>
      <c r="K345" s="271" t="s">
        <v>127</v>
      </c>
      <c r="L345" s="276"/>
      <c r="M345" s="277" t="s">
        <v>19</v>
      </c>
      <c r="N345" s="278" t="s">
        <v>46</v>
      </c>
      <c r="O345" s="87"/>
      <c r="P345" s="216">
        <f>O345*H345</f>
        <v>0</v>
      </c>
      <c r="Q345" s="216">
        <v>0.080000000000000002</v>
      </c>
      <c r="R345" s="216">
        <f>Q345*H345</f>
        <v>1.3440000000000001</v>
      </c>
      <c r="S345" s="216">
        <v>0</v>
      </c>
      <c r="T345" s="217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18" t="s">
        <v>171</v>
      </c>
      <c r="AT345" s="218" t="s">
        <v>250</v>
      </c>
      <c r="AU345" s="218" t="s">
        <v>85</v>
      </c>
      <c r="AY345" s="20" t="s">
        <v>121</v>
      </c>
      <c r="BE345" s="219">
        <f>IF(N345="základní",J345,0)</f>
        <v>0</v>
      </c>
      <c r="BF345" s="219">
        <f>IF(N345="snížená",J345,0)</f>
        <v>0</v>
      </c>
      <c r="BG345" s="219">
        <f>IF(N345="zákl. přenesená",J345,0)</f>
        <v>0</v>
      </c>
      <c r="BH345" s="219">
        <f>IF(N345="sníž. přenesená",J345,0)</f>
        <v>0</v>
      </c>
      <c r="BI345" s="219">
        <f>IF(N345="nulová",J345,0)</f>
        <v>0</v>
      </c>
      <c r="BJ345" s="20" t="s">
        <v>83</v>
      </c>
      <c r="BK345" s="219">
        <f>ROUND(I345*H345,2)</f>
        <v>0</v>
      </c>
      <c r="BL345" s="20" t="s">
        <v>128</v>
      </c>
      <c r="BM345" s="218" t="s">
        <v>515</v>
      </c>
    </row>
    <row r="346" s="13" customFormat="1">
      <c r="A346" s="13"/>
      <c r="B346" s="225"/>
      <c r="C346" s="226"/>
      <c r="D346" s="227" t="s">
        <v>132</v>
      </c>
      <c r="E346" s="228" t="s">
        <v>19</v>
      </c>
      <c r="F346" s="229" t="s">
        <v>133</v>
      </c>
      <c r="G346" s="226"/>
      <c r="H346" s="228" t="s">
        <v>19</v>
      </c>
      <c r="I346" s="230"/>
      <c r="J346" s="226"/>
      <c r="K346" s="226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132</v>
      </c>
      <c r="AU346" s="235" t="s">
        <v>85</v>
      </c>
      <c r="AV346" s="13" t="s">
        <v>83</v>
      </c>
      <c r="AW346" s="13" t="s">
        <v>37</v>
      </c>
      <c r="AX346" s="13" t="s">
        <v>75</v>
      </c>
      <c r="AY346" s="235" t="s">
        <v>121</v>
      </c>
    </row>
    <row r="347" s="14" customFormat="1">
      <c r="A347" s="14"/>
      <c r="B347" s="236"/>
      <c r="C347" s="237"/>
      <c r="D347" s="227" t="s">
        <v>132</v>
      </c>
      <c r="E347" s="238" t="s">
        <v>19</v>
      </c>
      <c r="F347" s="239" t="s">
        <v>510</v>
      </c>
      <c r="G347" s="237"/>
      <c r="H347" s="240">
        <v>16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6" t="s">
        <v>132</v>
      </c>
      <c r="AU347" s="246" t="s">
        <v>85</v>
      </c>
      <c r="AV347" s="14" t="s">
        <v>85</v>
      </c>
      <c r="AW347" s="14" t="s">
        <v>37</v>
      </c>
      <c r="AX347" s="14" t="s">
        <v>75</v>
      </c>
      <c r="AY347" s="246" t="s">
        <v>121</v>
      </c>
    </row>
    <row r="348" s="16" customFormat="1">
      <c r="A348" s="16"/>
      <c r="B348" s="258"/>
      <c r="C348" s="259"/>
      <c r="D348" s="227" t="s">
        <v>132</v>
      </c>
      <c r="E348" s="260" t="s">
        <v>19</v>
      </c>
      <c r="F348" s="261" t="s">
        <v>186</v>
      </c>
      <c r="G348" s="259"/>
      <c r="H348" s="262">
        <v>16</v>
      </c>
      <c r="I348" s="263"/>
      <c r="J348" s="259"/>
      <c r="K348" s="259"/>
      <c r="L348" s="264"/>
      <c r="M348" s="265"/>
      <c r="N348" s="266"/>
      <c r="O348" s="266"/>
      <c r="P348" s="266"/>
      <c r="Q348" s="266"/>
      <c r="R348" s="266"/>
      <c r="S348" s="266"/>
      <c r="T348" s="267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T348" s="268" t="s">
        <v>132</v>
      </c>
      <c r="AU348" s="268" t="s">
        <v>85</v>
      </c>
      <c r="AV348" s="16" t="s">
        <v>142</v>
      </c>
      <c r="AW348" s="16" t="s">
        <v>37</v>
      </c>
      <c r="AX348" s="16" t="s">
        <v>75</v>
      </c>
      <c r="AY348" s="268" t="s">
        <v>121</v>
      </c>
    </row>
    <row r="349" s="14" customFormat="1">
      <c r="A349" s="14"/>
      <c r="B349" s="236"/>
      <c r="C349" s="237"/>
      <c r="D349" s="227" t="s">
        <v>132</v>
      </c>
      <c r="E349" s="238" t="s">
        <v>19</v>
      </c>
      <c r="F349" s="239" t="s">
        <v>516</v>
      </c>
      <c r="G349" s="237"/>
      <c r="H349" s="240">
        <v>16.800000000000001</v>
      </c>
      <c r="I349" s="241"/>
      <c r="J349" s="237"/>
      <c r="K349" s="237"/>
      <c r="L349" s="242"/>
      <c r="M349" s="243"/>
      <c r="N349" s="244"/>
      <c r="O349" s="244"/>
      <c r="P349" s="244"/>
      <c r="Q349" s="244"/>
      <c r="R349" s="244"/>
      <c r="S349" s="244"/>
      <c r="T349" s="24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6" t="s">
        <v>132</v>
      </c>
      <c r="AU349" s="246" t="s">
        <v>85</v>
      </c>
      <c r="AV349" s="14" t="s">
        <v>85</v>
      </c>
      <c r="AW349" s="14" t="s">
        <v>37</v>
      </c>
      <c r="AX349" s="14" t="s">
        <v>83</v>
      </c>
      <c r="AY349" s="246" t="s">
        <v>121</v>
      </c>
    </row>
    <row r="350" s="2" customFormat="1" ht="16.5" customHeight="1">
      <c r="A350" s="41"/>
      <c r="B350" s="42"/>
      <c r="C350" s="269" t="s">
        <v>517</v>
      </c>
      <c r="D350" s="269" t="s">
        <v>250</v>
      </c>
      <c r="E350" s="270" t="s">
        <v>518</v>
      </c>
      <c r="F350" s="271" t="s">
        <v>519</v>
      </c>
      <c r="G350" s="272" t="s">
        <v>167</v>
      </c>
      <c r="H350" s="273">
        <v>305.55000000000001</v>
      </c>
      <c r="I350" s="274"/>
      <c r="J350" s="275">
        <f>ROUND(I350*H350,2)</f>
        <v>0</v>
      </c>
      <c r="K350" s="271" t="s">
        <v>127</v>
      </c>
      <c r="L350" s="276"/>
      <c r="M350" s="277" t="s">
        <v>19</v>
      </c>
      <c r="N350" s="278" t="s">
        <v>46</v>
      </c>
      <c r="O350" s="87"/>
      <c r="P350" s="216">
        <f>O350*H350</f>
        <v>0</v>
      </c>
      <c r="Q350" s="216">
        <v>0.055</v>
      </c>
      <c r="R350" s="216">
        <f>Q350*H350</f>
        <v>16.805250000000001</v>
      </c>
      <c r="S350" s="216">
        <v>0</v>
      </c>
      <c r="T350" s="217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8" t="s">
        <v>171</v>
      </c>
      <c r="AT350" s="218" t="s">
        <v>250</v>
      </c>
      <c r="AU350" s="218" t="s">
        <v>85</v>
      </c>
      <c r="AY350" s="20" t="s">
        <v>121</v>
      </c>
      <c r="BE350" s="219">
        <f>IF(N350="základní",J350,0)</f>
        <v>0</v>
      </c>
      <c r="BF350" s="219">
        <f>IF(N350="snížená",J350,0)</f>
        <v>0</v>
      </c>
      <c r="BG350" s="219">
        <f>IF(N350="zákl. přenesená",J350,0)</f>
        <v>0</v>
      </c>
      <c r="BH350" s="219">
        <f>IF(N350="sníž. přenesená",J350,0)</f>
        <v>0</v>
      </c>
      <c r="BI350" s="219">
        <f>IF(N350="nulová",J350,0)</f>
        <v>0</v>
      </c>
      <c r="BJ350" s="20" t="s">
        <v>83</v>
      </c>
      <c r="BK350" s="219">
        <f>ROUND(I350*H350,2)</f>
        <v>0</v>
      </c>
      <c r="BL350" s="20" t="s">
        <v>128</v>
      </c>
      <c r="BM350" s="218" t="s">
        <v>520</v>
      </c>
    </row>
    <row r="351" s="13" customFormat="1">
      <c r="A351" s="13"/>
      <c r="B351" s="225"/>
      <c r="C351" s="226"/>
      <c r="D351" s="227" t="s">
        <v>132</v>
      </c>
      <c r="E351" s="228" t="s">
        <v>19</v>
      </c>
      <c r="F351" s="229" t="s">
        <v>133</v>
      </c>
      <c r="G351" s="226"/>
      <c r="H351" s="228" t="s">
        <v>19</v>
      </c>
      <c r="I351" s="230"/>
      <c r="J351" s="226"/>
      <c r="K351" s="226"/>
      <c r="L351" s="231"/>
      <c r="M351" s="232"/>
      <c r="N351" s="233"/>
      <c r="O351" s="233"/>
      <c r="P351" s="233"/>
      <c r="Q351" s="233"/>
      <c r="R351" s="233"/>
      <c r="S351" s="233"/>
      <c r="T351" s="23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5" t="s">
        <v>132</v>
      </c>
      <c r="AU351" s="235" t="s">
        <v>85</v>
      </c>
      <c r="AV351" s="13" t="s">
        <v>83</v>
      </c>
      <c r="AW351" s="13" t="s">
        <v>37</v>
      </c>
      <c r="AX351" s="13" t="s">
        <v>75</v>
      </c>
      <c r="AY351" s="235" t="s">
        <v>121</v>
      </c>
    </row>
    <row r="352" s="14" customFormat="1">
      <c r="A352" s="14"/>
      <c r="B352" s="236"/>
      <c r="C352" s="237"/>
      <c r="D352" s="227" t="s">
        <v>132</v>
      </c>
      <c r="E352" s="238" t="s">
        <v>19</v>
      </c>
      <c r="F352" s="239" t="s">
        <v>511</v>
      </c>
      <c r="G352" s="237"/>
      <c r="H352" s="240">
        <v>291</v>
      </c>
      <c r="I352" s="241"/>
      <c r="J352" s="237"/>
      <c r="K352" s="237"/>
      <c r="L352" s="242"/>
      <c r="M352" s="243"/>
      <c r="N352" s="244"/>
      <c r="O352" s="244"/>
      <c r="P352" s="244"/>
      <c r="Q352" s="244"/>
      <c r="R352" s="244"/>
      <c r="S352" s="244"/>
      <c r="T352" s="24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6" t="s">
        <v>132</v>
      </c>
      <c r="AU352" s="246" t="s">
        <v>85</v>
      </c>
      <c r="AV352" s="14" t="s">
        <v>85</v>
      </c>
      <c r="AW352" s="14" t="s">
        <v>37</v>
      </c>
      <c r="AX352" s="14" t="s">
        <v>75</v>
      </c>
      <c r="AY352" s="246" t="s">
        <v>121</v>
      </c>
    </row>
    <row r="353" s="16" customFormat="1">
      <c r="A353" s="16"/>
      <c r="B353" s="258"/>
      <c r="C353" s="259"/>
      <c r="D353" s="227" t="s">
        <v>132</v>
      </c>
      <c r="E353" s="260" t="s">
        <v>19</v>
      </c>
      <c r="F353" s="261" t="s">
        <v>186</v>
      </c>
      <c r="G353" s="259"/>
      <c r="H353" s="262">
        <v>291</v>
      </c>
      <c r="I353" s="263"/>
      <c r="J353" s="259"/>
      <c r="K353" s="259"/>
      <c r="L353" s="264"/>
      <c r="M353" s="265"/>
      <c r="N353" s="266"/>
      <c r="O353" s="266"/>
      <c r="P353" s="266"/>
      <c r="Q353" s="266"/>
      <c r="R353" s="266"/>
      <c r="S353" s="266"/>
      <c r="T353" s="267"/>
      <c r="U353" s="16"/>
      <c r="V353" s="16"/>
      <c r="W353" s="16"/>
      <c r="X353" s="16"/>
      <c r="Y353" s="16"/>
      <c r="Z353" s="16"/>
      <c r="AA353" s="16"/>
      <c r="AB353" s="16"/>
      <c r="AC353" s="16"/>
      <c r="AD353" s="16"/>
      <c r="AE353" s="16"/>
      <c r="AT353" s="268" t="s">
        <v>132</v>
      </c>
      <c r="AU353" s="268" t="s">
        <v>85</v>
      </c>
      <c r="AV353" s="16" t="s">
        <v>142</v>
      </c>
      <c r="AW353" s="16" t="s">
        <v>37</v>
      </c>
      <c r="AX353" s="16" t="s">
        <v>75</v>
      </c>
      <c r="AY353" s="268" t="s">
        <v>121</v>
      </c>
    </row>
    <row r="354" s="14" customFormat="1">
      <c r="A354" s="14"/>
      <c r="B354" s="236"/>
      <c r="C354" s="237"/>
      <c r="D354" s="227" t="s">
        <v>132</v>
      </c>
      <c r="E354" s="238" t="s">
        <v>19</v>
      </c>
      <c r="F354" s="239" t="s">
        <v>521</v>
      </c>
      <c r="G354" s="237"/>
      <c r="H354" s="240">
        <v>305.55000000000001</v>
      </c>
      <c r="I354" s="241"/>
      <c r="J354" s="237"/>
      <c r="K354" s="237"/>
      <c r="L354" s="242"/>
      <c r="M354" s="243"/>
      <c r="N354" s="244"/>
      <c r="O354" s="244"/>
      <c r="P354" s="244"/>
      <c r="Q354" s="244"/>
      <c r="R354" s="244"/>
      <c r="S354" s="244"/>
      <c r="T354" s="24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6" t="s">
        <v>132</v>
      </c>
      <c r="AU354" s="246" t="s">
        <v>85</v>
      </c>
      <c r="AV354" s="14" t="s">
        <v>85</v>
      </c>
      <c r="AW354" s="14" t="s">
        <v>37</v>
      </c>
      <c r="AX354" s="14" t="s">
        <v>83</v>
      </c>
      <c r="AY354" s="246" t="s">
        <v>121</v>
      </c>
    </row>
    <row r="355" s="2" customFormat="1" ht="24.15" customHeight="1">
      <c r="A355" s="41"/>
      <c r="B355" s="42"/>
      <c r="C355" s="207" t="s">
        <v>522</v>
      </c>
      <c r="D355" s="207" t="s">
        <v>123</v>
      </c>
      <c r="E355" s="208" t="s">
        <v>523</v>
      </c>
      <c r="F355" s="209" t="s">
        <v>524</v>
      </c>
      <c r="G355" s="210" t="s">
        <v>167</v>
      </c>
      <c r="H355" s="211">
        <v>171</v>
      </c>
      <c r="I355" s="212"/>
      <c r="J355" s="213">
        <f>ROUND(I355*H355,2)</f>
        <v>0</v>
      </c>
      <c r="K355" s="209" t="s">
        <v>127</v>
      </c>
      <c r="L355" s="47"/>
      <c r="M355" s="214" t="s">
        <v>19</v>
      </c>
      <c r="N355" s="215" t="s">
        <v>46</v>
      </c>
      <c r="O355" s="87"/>
      <c r="P355" s="216">
        <f>O355*H355</f>
        <v>0</v>
      </c>
      <c r="Q355" s="216">
        <v>0.12949959999999999</v>
      </c>
      <c r="R355" s="216">
        <f>Q355*H355</f>
        <v>22.144431599999997</v>
      </c>
      <c r="S355" s="216">
        <v>0</v>
      </c>
      <c r="T355" s="217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18" t="s">
        <v>128</v>
      </c>
      <c r="AT355" s="218" t="s">
        <v>123</v>
      </c>
      <c r="AU355" s="218" t="s">
        <v>85</v>
      </c>
      <c r="AY355" s="20" t="s">
        <v>121</v>
      </c>
      <c r="BE355" s="219">
        <f>IF(N355="základní",J355,0)</f>
        <v>0</v>
      </c>
      <c r="BF355" s="219">
        <f>IF(N355="snížená",J355,0)</f>
        <v>0</v>
      </c>
      <c r="BG355" s="219">
        <f>IF(N355="zákl. přenesená",J355,0)</f>
        <v>0</v>
      </c>
      <c r="BH355" s="219">
        <f>IF(N355="sníž. přenesená",J355,0)</f>
        <v>0</v>
      </c>
      <c r="BI355" s="219">
        <f>IF(N355="nulová",J355,0)</f>
        <v>0</v>
      </c>
      <c r="BJ355" s="20" t="s">
        <v>83</v>
      </c>
      <c r="BK355" s="219">
        <f>ROUND(I355*H355,2)</f>
        <v>0</v>
      </c>
      <c r="BL355" s="20" t="s">
        <v>128</v>
      </c>
      <c r="BM355" s="218" t="s">
        <v>525</v>
      </c>
    </row>
    <row r="356" s="2" customFormat="1">
      <c r="A356" s="41"/>
      <c r="B356" s="42"/>
      <c r="C356" s="43"/>
      <c r="D356" s="220" t="s">
        <v>130</v>
      </c>
      <c r="E356" s="43"/>
      <c r="F356" s="221" t="s">
        <v>526</v>
      </c>
      <c r="G356" s="43"/>
      <c r="H356" s="43"/>
      <c r="I356" s="222"/>
      <c r="J356" s="43"/>
      <c r="K356" s="43"/>
      <c r="L356" s="47"/>
      <c r="M356" s="223"/>
      <c r="N356" s="224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130</v>
      </c>
      <c r="AU356" s="20" t="s">
        <v>85</v>
      </c>
    </row>
    <row r="357" s="13" customFormat="1">
      <c r="A357" s="13"/>
      <c r="B357" s="225"/>
      <c r="C357" s="226"/>
      <c r="D357" s="227" t="s">
        <v>132</v>
      </c>
      <c r="E357" s="228" t="s">
        <v>19</v>
      </c>
      <c r="F357" s="229" t="s">
        <v>133</v>
      </c>
      <c r="G357" s="226"/>
      <c r="H357" s="228" t="s">
        <v>19</v>
      </c>
      <c r="I357" s="230"/>
      <c r="J357" s="226"/>
      <c r="K357" s="226"/>
      <c r="L357" s="231"/>
      <c r="M357" s="232"/>
      <c r="N357" s="233"/>
      <c r="O357" s="233"/>
      <c r="P357" s="233"/>
      <c r="Q357" s="233"/>
      <c r="R357" s="233"/>
      <c r="S357" s="233"/>
      <c r="T357" s="23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5" t="s">
        <v>132</v>
      </c>
      <c r="AU357" s="235" t="s">
        <v>85</v>
      </c>
      <c r="AV357" s="13" t="s">
        <v>83</v>
      </c>
      <c r="AW357" s="13" t="s">
        <v>37</v>
      </c>
      <c r="AX357" s="13" t="s">
        <v>75</v>
      </c>
      <c r="AY357" s="235" t="s">
        <v>121</v>
      </c>
    </row>
    <row r="358" s="14" customFormat="1">
      <c r="A358" s="14"/>
      <c r="B358" s="236"/>
      <c r="C358" s="237"/>
      <c r="D358" s="227" t="s">
        <v>132</v>
      </c>
      <c r="E358" s="238" t="s">
        <v>19</v>
      </c>
      <c r="F358" s="239" t="s">
        <v>527</v>
      </c>
      <c r="G358" s="237"/>
      <c r="H358" s="240">
        <v>171</v>
      </c>
      <c r="I358" s="241"/>
      <c r="J358" s="237"/>
      <c r="K358" s="237"/>
      <c r="L358" s="242"/>
      <c r="M358" s="243"/>
      <c r="N358" s="244"/>
      <c r="O358" s="244"/>
      <c r="P358" s="244"/>
      <c r="Q358" s="244"/>
      <c r="R358" s="244"/>
      <c r="S358" s="244"/>
      <c r="T358" s="24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6" t="s">
        <v>132</v>
      </c>
      <c r="AU358" s="246" t="s">
        <v>85</v>
      </c>
      <c r="AV358" s="14" t="s">
        <v>85</v>
      </c>
      <c r="AW358" s="14" t="s">
        <v>37</v>
      </c>
      <c r="AX358" s="14" t="s">
        <v>83</v>
      </c>
      <c r="AY358" s="246" t="s">
        <v>121</v>
      </c>
    </row>
    <row r="359" s="2" customFormat="1" ht="16.5" customHeight="1">
      <c r="A359" s="41"/>
      <c r="B359" s="42"/>
      <c r="C359" s="269" t="s">
        <v>528</v>
      </c>
      <c r="D359" s="269" t="s">
        <v>250</v>
      </c>
      <c r="E359" s="270" t="s">
        <v>529</v>
      </c>
      <c r="F359" s="271" t="s">
        <v>530</v>
      </c>
      <c r="G359" s="272" t="s">
        <v>167</v>
      </c>
      <c r="H359" s="273">
        <v>174.41999999999999</v>
      </c>
      <c r="I359" s="274"/>
      <c r="J359" s="275">
        <f>ROUND(I359*H359,2)</f>
        <v>0</v>
      </c>
      <c r="K359" s="271" t="s">
        <v>127</v>
      </c>
      <c r="L359" s="276"/>
      <c r="M359" s="277" t="s">
        <v>19</v>
      </c>
      <c r="N359" s="278" t="s">
        <v>46</v>
      </c>
      <c r="O359" s="87"/>
      <c r="P359" s="216">
        <f>O359*H359</f>
        <v>0</v>
      </c>
      <c r="Q359" s="216">
        <v>0.044999999999999998</v>
      </c>
      <c r="R359" s="216">
        <f>Q359*H359</f>
        <v>7.8488999999999995</v>
      </c>
      <c r="S359" s="216">
        <v>0</v>
      </c>
      <c r="T359" s="217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8" t="s">
        <v>171</v>
      </c>
      <c r="AT359" s="218" t="s">
        <v>250</v>
      </c>
      <c r="AU359" s="218" t="s">
        <v>85</v>
      </c>
      <c r="AY359" s="20" t="s">
        <v>121</v>
      </c>
      <c r="BE359" s="219">
        <f>IF(N359="základní",J359,0)</f>
        <v>0</v>
      </c>
      <c r="BF359" s="219">
        <f>IF(N359="snížená",J359,0)</f>
        <v>0</v>
      </c>
      <c r="BG359" s="219">
        <f>IF(N359="zákl. přenesená",J359,0)</f>
        <v>0</v>
      </c>
      <c r="BH359" s="219">
        <f>IF(N359="sníž. přenesená",J359,0)</f>
        <v>0</v>
      </c>
      <c r="BI359" s="219">
        <f>IF(N359="nulová",J359,0)</f>
        <v>0</v>
      </c>
      <c r="BJ359" s="20" t="s">
        <v>83</v>
      </c>
      <c r="BK359" s="219">
        <f>ROUND(I359*H359,2)</f>
        <v>0</v>
      </c>
      <c r="BL359" s="20" t="s">
        <v>128</v>
      </c>
      <c r="BM359" s="218" t="s">
        <v>531</v>
      </c>
    </row>
    <row r="360" s="13" customFormat="1">
      <c r="A360" s="13"/>
      <c r="B360" s="225"/>
      <c r="C360" s="226"/>
      <c r="D360" s="227" t="s">
        <v>132</v>
      </c>
      <c r="E360" s="228" t="s">
        <v>19</v>
      </c>
      <c r="F360" s="229" t="s">
        <v>133</v>
      </c>
      <c r="G360" s="226"/>
      <c r="H360" s="228" t="s">
        <v>19</v>
      </c>
      <c r="I360" s="230"/>
      <c r="J360" s="226"/>
      <c r="K360" s="226"/>
      <c r="L360" s="231"/>
      <c r="M360" s="232"/>
      <c r="N360" s="233"/>
      <c r="O360" s="233"/>
      <c r="P360" s="233"/>
      <c r="Q360" s="233"/>
      <c r="R360" s="233"/>
      <c r="S360" s="233"/>
      <c r="T360" s="23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5" t="s">
        <v>132</v>
      </c>
      <c r="AU360" s="235" t="s">
        <v>85</v>
      </c>
      <c r="AV360" s="13" t="s">
        <v>83</v>
      </c>
      <c r="AW360" s="13" t="s">
        <v>37</v>
      </c>
      <c r="AX360" s="13" t="s">
        <v>75</v>
      </c>
      <c r="AY360" s="235" t="s">
        <v>121</v>
      </c>
    </row>
    <row r="361" s="14" customFormat="1">
      <c r="A361" s="14"/>
      <c r="B361" s="236"/>
      <c r="C361" s="237"/>
      <c r="D361" s="227" t="s">
        <v>132</v>
      </c>
      <c r="E361" s="238" t="s">
        <v>19</v>
      </c>
      <c r="F361" s="239" t="s">
        <v>527</v>
      </c>
      <c r="G361" s="237"/>
      <c r="H361" s="240">
        <v>171</v>
      </c>
      <c r="I361" s="241"/>
      <c r="J361" s="237"/>
      <c r="K361" s="237"/>
      <c r="L361" s="242"/>
      <c r="M361" s="243"/>
      <c r="N361" s="244"/>
      <c r="O361" s="244"/>
      <c r="P361" s="244"/>
      <c r="Q361" s="244"/>
      <c r="R361" s="244"/>
      <c r="S361" s="244"/>
      <c r="T361" s="24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6" t="s">
        <v>132</v>
      </c>
      <c r="AU361" s="246" t="s">
        <v>85</v>
      </c>
      <c r="AV361" s="14" t="s">
        <v>85</v>
      </c>
      <c r="AW361" s="14" t="s">
        <v>37</v>
      </c>
      <c r="AX361" s="14" t="s">
        <v>75</v>
      </c>
      <c r="AY361" s="246" t="s">
        <v>121</v>
      </c>
    </row>
    <row r="362" s="16" customFormat="1">
      <c r="A362" s="16"/>
      <c r="B362" s="258"/>
      <c r="C362" s="259"/>
      <c r="D362" s="227" t="s">
        <v>132</v>
      </c>
      <c r="E362" s="260" t="s">
        <v>19</v>
      </c>
      <c r="F362" s="261" t="s">
        <v>186</v>
      </c>
      <c r="G362" s="259"/>
      <c r="H362" s="262">
        <v>171</v>
      </c>
      <c r="I362" s="263"/>
      <c r="J362" s="259"/>
      <c r="K362" s="259"/>
      <c r="L362" s="264"/>
      <c r="M362" s="265"/>
      <c r="N362" s="266"/>
      <c r="O362" s="266"/>
      <c r="P362" s="266"/>
      <c r="Q362" s="266"/>
      <c r="R362" s="266"/>
      <c r="S362" s="266"/>
      <c r="T362" s="267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T362" s="268" t="s">
        <v>132</v>
      </c>
      <c r="AU362" s="268" t="s">
        <v>85</v>
      </c>
      <c r="AV362" s="16" t="s">
        <v>142</v>
      </c>
      <c r="AW362" s="16" t="s">
        <v>37</v>
      </c>
      <c r="AX362" s="16" t="s">
        <v>75</v>
      </c>
      <c r="AY362" s="268" t="s">
        <v>121</v>
      </c>
    </row>
    <row r="363" s="14" customFormat="1">
      <c r="A363" s="14"/>
      <c r="B363" s="236"/>
      <c r="C363" s="237"/>
      <c r="D363" s="227" t="s">
        <v>132</v>
      </c>
      <c r="E363" s="238" t="s">
        <v>19</v>
      </c>
      <c r="F363" s="239" t="s">
        <v>532</v>
      </c>
      <c r="G363" s="237"/>
      <c r="H363" s="240">
        <v>174.41999999999999</v>
      </c>
      <c r="I363" s="241"/>
      <c r="J363" s="237"/>
      <c r="K363" s="237"/>
      <c r="L363" s="242"/>
      <c r="M363" s="243"/>
      <c r="N363" s="244"/>
      <c r="O363" s="244"/>
      <c r="P363" s="244"/>
      <c r="Q363" s="244"/>
      <c r="R363" s="244"/>
      <c r="S363" s="244"/>
      <c r="T363" s="24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6" t="s">
        <v>132</v>
      </c>
      <c r="AU363" s="246" t="s">
        <v>85</v>
      </c>
      <c r="AV363" s="14" t="s">
        <v>85</v>
      </c>
      <c r="AW363" s="14" t="s">
        <v>37</v>
      </c>
      <c r="AX363" s="14" t="s">
        <v>83</v>
      </c>
      <c r="AY363" s="246" t="s">
        <v>121</v>
      </c>
    </row>
    <row r="364" s="2" customFormat="1" ht="16.5" customHeight="1">
      <c r="A364" s="41"/>
      <c r="B364" s="42"/>
      <c r="C364" s="207" t="s">
        <v>533</v>
      </c>
      <c r="D364" s="207" t="s">
        <v>123</v>
      </c>
      <c r="E364" s="208" t="s">
        <v>534</v>
      </c>
      <c r="F364" s="209" t="s">
        <v>535</v>
      </c>
      <c r="G364" s="210" t="s">
        <v>180</v>
      </c>
      <c r="H364" s="211">
        <v>15.533</v>
      </c>
      <c r="I364" s="212"/>
      <c r="J364" s="213">
        <f>ROUND(I364*H364,2)</f>
        <v>0</v>
      </c>
      <c r="K364" s="209" t="s">
        <v>127</v>
      </c>
      <c r="L364" s="47"/>
      <c r="M364" s="214" t="s">
        <v>19</v>
      </c>
      <c r="N364" s="215" t="s">
        <v>46</v>
      </c>
      <c r="O364" s="87"/>
      <c r="P364" s="216">
        <f>O364*H364</f>
        <v>0</v>
      </c>
      <c r="Q364" s="216">
        <v>2.2563399999999998</v>
      </c>
      <c r="R364" s="216">
        <f>Q364*H364</f>
        <v>35.047729219999994</v>
      </c>
      <c r="S364" s="216">
        <v>0</v>
      </c>
      <c r="T364" s="217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18" t="s">
        <v>128</v>
      </c>
      <c r="AT364" s="218" t="s">
        <v>123</v>
      </c>
      <c r="AU364" s="218" t="s">
        <v>85</v>
      </c>
      <c r="AY364" s="20" t="s">
        <v>121</v>
      </c>
      <c r="BE364" s="219">
        <f>IF(N364="základní",J364,0)</f>
        <v>0</v>
      </c>
      <c r="BF364" s="219">
        <f>IF(N364="snížená",J364,0)</f>
        <v>0</v>
      </c>
      <c r="BG364" s="219">
        <f>IF(N364="zákl. přenesená",J364,0)</f>
        <v>0</v>
      </c>
      <c r="BH364" s="219">
        <f>IF(N364="sníž. přenesená",J364,0)</f>
        <v>0</v>
      </c>
      <c r="BI364" s="219">
        <f>IF(N364="nulová",J364,0)</f>
        <v>0</v>
      </c>
      <c r="BJ364" s="20" t="s">
        <v>83</v>
      </c>
      <c r="BK364" s="219">
        <f>ROUND(I364*H364,2)</f>
        <v>0</v>
      </c>
      <c r="BL364" s="20" t="s">
        <v>128</v>
      </c>
      <c r="BM364" s="218" t="s">
        <v>536</v>
      </c>
    </row>
    <row r="365" s="2" customFormat="1">
      <c r="A365" s="41"/>
      <c r="B365" s="42"/>
      <c r="C365" s="43"/>
      <c r="D365" s="220" t="s">
        <v>130</v>
      </c>
      <c r="E365" s="43"/>
      <c r="F365" s="221" t="s">
        <v>537</v>
      </c>
      <c r="G365" s="43"/>
      <c r="H365" s="43"/>
      <c r="I365" s="222"/>
      <c r="J365" s="43"/>
      <c r="K365" s="43"/>
      <c r="L365" s="47"/>
      <c r="M365" s="223"/>
      <c r="N365" s="224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130</v>
      </c>
      <c r="AU365" s="20" t="s">
        <v>85</v>
      </c>
    </row>
    <row r="366" s="13" customFormat="1">
      <c r="A366" s="13"/>
      <c r="B366" s="225"/>
      <c r="C366" s="226"/>
      <c r="D366" s="227" t="s">
        <v>132</v>
      </c>
      <c r="E366" s="228" t="s">
        <v>19</v>
      </c>
      <c r="F366" s="229" t="s">
        <v>538</v>
      </c>
      <c r="G366" s="226"/>
      <c r="H366" s="228" t="s">
        <v>19</v>
      </c>
      <c r="I366" s="230"/>
      <c r="J366" s="226"/>
      <c r="K366" s="226"/>
      <c r="L366" s="231"/>
      <c r="M366" s="232"/>
      <c r="N366" s="233"/>
      <c r="O366" s="233"/>
      <c r="P366" s="233"/>
      <c r="Q366" s="233"/>
      <c r="R366" s="233"/>
      <c r="S366" s="233"/>
      <c r="T366" s="23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5" t="s">
        <v>132</v>
      </c>
      <c r="AU366" s="235" t="s">
        <v>85</v>
      </c>
      <c r="AV366" s="13" t="s">
        <v>83</v>
      </c>
      <c r="AW366" s="13" t="s">
        <v>37</v>
      </c>
      <c r="AX366" s="13" t="s">
        <v>75</v>
      </c>
      <c r="AY366" s="235" t="s">
        <v>121</v>
      </c>
    </row>
    <row r="367" s="14" customFormat="1">
      <c r="A367" s="14"/>
      <c r="B367" s="236"/>
      <c r="C367" s="237"/>
      <c r="D367" s="227" t="s">
        <v>132</v>
      </c>
      <c r="E367" s="238" t="s">
        <v>19</v>
      </c>
      <c r="F367" s="239" t="s">
        <v>539</v>
      </c>
      <c r="G367" s="237"/>
      <c r="H367" s="240">
        <v>10.744999999999999</v>
      </c>
      <c r="I367" s="241"/>
      <c r="J367" s="237"/>
      <c r="K367" s="237"/>
      <c r="L367" s="242"/>
      <c r="M367" s="243"/>
      <c r="N367" s="244"/>
      <c r="O367" s="244"/>
      <c r="P367" s="244"/>
      <c r="Q367" s="244"/>
      <c r="R367" s="244"/>
      <c r="S367" s="244"/>
      <c r="T367" s="24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6" t="s">
        <v>132</v>
      </c>
      <c r="AU367" s="246" t="s">
        <v>85</v>
      </c>
      <c r="AV367" s="14" t="s">
        <v>85</v>
      </c>
      <c r="AW367" s="14" t="s">
        <v>37</v>
      </c>
      <c r="AX367" s="14" t="s">
        <v>75</v>
      </c>
      <c r="AY367" s="246" t="s">
        <v>121</v>
      </c>
    </row>
    <row r="368" s="14" customFormat="1">
      <c r="A368" s="14"/>
      <c r="B368" s="236"/>
      <c r="C368" s="237"/>
      <c r="D368" s="227" t="s">
        <v>132</v>
      </c>
      <c r="E368" s="238" t="s">
        <v>19</v>
      </c>
      <c r="F368" s="239" t="s">
        <v>540</v>
      </c>
      <c r="G368" s="237"/>
      <c r="H368" s="240">
        <v>4.7880000000000003</v>
      </c>
      <c r="I368" s="241"/>
      <c r="J368" s="237"/>
      <c r="K368" s="237"/>
      <c r="L368" s="242"/>
      <c r="M368" s="243"/>
      <c r="N368" s="244"/>
      <c r="O368" s="244"/>
      <c r="P368" s="244"/>
      <c r="Q368" s="244"/>
      <c r="R368" s="244"/>
      <c r="S368" s="244"/>
      <c r="T368" s="24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6" t="s">
        <v>132</v>
      </c>
      <c r="AU368" s="246" t="s">
        <v>85</v>
      </c>
      <c r="AV368" s="14" t="s">
        <v>85</v>
      </c>
      <c r="AW368" s="14" t="s">
        <v>37</v>
      </c>
      <c r="AX368" s="14" t="s">
        <v>75</v>
      </c>
      <c r="AY368" s="246" t="s">
        <v>121</v>
      </c>
    </row>
    <row r="369" s="15" customFormat="1">
      <c r="A369" s="15"/>
      <c r="B369" s="247"/>
      <c r="C369" s="248"/>
      <c r="D369" s="227" t="s">
        <v>132</v>
      </c>
      <c r="E369" s="249" t="s">
        <v>19</v>
      </c>
      <c r="F369" s="250" t="s">
        <v>141</v>
      </c>
      <c r="G369" s="248"/>
      <c r="H369" s="251">
        <v>15.533</v>
      </c>
      <c r="I369" s="252"/>
      <c r="J369" s="248"/>
      <c r="K369" s="248"/>
      <c r="L369" s="253"/>
      <c r="M369" s="254"/>
      <c r="N369" s="255"/>
      <c r="O369" s="255"/>
      <c r="P369" s="255"/>
      <c r="Q369" s="255"/>
      <c r="R369" s="255"/>
      <c r="S369" s="255"/>
      <c r="T369" s="256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57" t="s">
        <v>132</v>
      </c>
      <c r="AU369" s="257" t="s">
        <v>85</v>
      </c>
      <c r="AV369" s="15" t="s">
        <v>128</v>
      </c>
      <c r="AW369" s="15" t="s">
        <v>37</v>
      </c>
      <c r="AX369" s="15" t="s">
        <v>83</v>
      </c>
      <c r="AY369" s="257" t="s">
        <v>121</v>
      </c>
    </row>
    <row r="370" s="2" customFormat="1" ht="21.75" customHeight="1">
      <c r="A370" s="41"/>
      <c r="B370" s="42"/>
      <c r="C370" s="207" t="s">
        <v>541</v>
      </c>
      <c r="D370" s="207" t="s">
        <v>123</v>
      </c>
      <c r="E370" s="208" t="s">
        <v>542</v>
      </c>
      <c r="F370" s="209" t="s">
        <v>543</v>
      </c>
      <c r="G370" s="210" t="s">
        <v>167</v>
      </c>
      <c r="H370" s="211">
        <v>16</v>
      </c>
      <c r="I370" s="212"/>
      <c r="J370" s="213">
        <f>ROUND(I370*H370,2)</f>
        <v>0</v>
      </c>
      <c r="K370" s="209" t="s">
        <v>127</v>
      </c>
      <c r="L370" s="47"/>
      <c r="M370" s="214" t="s">
        <v>19</v>
      </c>
      <c r="N370" s="215" t="s">
        <v>46</v>
      </c>
      <c r="O370" s="87"/>
      <c r="P370" s="216">
        <f>O370*H370</f>
        <v>0</v>
      </c>
      <c r="Q370" s="216">
        <v>1.863E-06</v>
      </c>
      <c r="R370" s="216">
        <f>Q370*H370</f>
        <v>2.9808E-05</v>
      </c>
      <c r="S370" s="216">
        <v>0</v>
      </c>
      <c r="T370" s="217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8" t="s">
        <v>128</v>
      </c>
      <c r="AT370" s="218" t="s">
        <v>123</v>
      </c>
      <c r="AU370" s="218" t="s">
        <v>85</v>
      </c>
      <c r="AY370" s="20" t="s">
        <v>121</v>
      </c>
      <c r="BE370" s="219">
        <f>IF(N370="základní",J370,0)</f>
        <v>0</v>
      </c>
      <c r="BF370" s="219">
        <f>IF(N370="snížená",J370,0)</f>
        <v>0</v>
      </c>
      <c r="BG370" s="219">
        <f>IF(N370="zákl. přenesená",J370,0)</f>
        <v>0</v>
      </c>
      <c r="BH370" s="219">
        <f>IF(N370="sníž. přenesená",J370,0)</f>
        <v>0</v>
      </c>
      <c r="BI370" s="219">
        <f>IF(N370="nulová",J370,0)</f>
        <v>0</v>
      </c>
      <c r="BJ370" s="20" t="s">
        <v>83</v>
      </c>
      <c r="BK370" s="219">
        <f>ROUND(I370*H370,2)</f>
        <v>0</v>
      </c>
      <c r="BL370" s="20" t="s">
        <v>128</v>
      </c>
      <c r="BM370" s="218" t="s">
        <v>544</v>
      </c>
    </row>
    <row r="371" s="2" customFormat="1">
      <c r="A371" s="41"/>
      <c r="B371" s="42"/>
      <c r="C371" s="43"/>
      <c r="D371" s="220" t="s">
        <v>130</v>
      </c>
      <c r="E371" s="43"/>
      <c r="F371" s="221" t="s">
        <v>545</v>
      </c>
      <c r="G371" s="43"/>
      <c r="H371" s="43"/>
      <c r="I371" s="222"/>
      <c r="J371" s="43"/>
      <c r="K371" s="43"/>
      <c r="L371" s="47"/>
      <c r="M371" s="223"/>
      <c r="N371" s="224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130</v>
      </c>
      <c r="AU371" s="20" t="s">
        <v>85</v>
      </c>
    </row>
    <row r="372" s="13" customFormat="1">
      <c r="A372" s="13"/>
      <c r="B372" s="225"/>
      <c r="C372" s="226"/>
      <c r="D372" s="227" t="s">
        <v>132</v>
      </c>
      <c r="E372" s="228" t="s">
        <v>19</v>
      </c>
      <c r="F372" s="229" t="s">
        <v>247</v>
      </c>
      <c r="G372" s="226"/>
      <c r="H372" s="228" t="s">
        <v>19</v>
      </c>
      <c r="I372" s="230"/>
      <c r="J372" s="226"/>
      <c r="K372" s="226"/>
      <c r="L372" s="231"/>
      <c r="M372" s="232"/>
      <c r="N372" s="233"/>
      <c r="O372" s="233"/>
      <c r="P372" s="233"/>
      <c r="Q372" s="233"/>
      <c r="R372" s="233"/>
      <c r="S372" s="233"/>
      <c r="T372" s="23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5" t="s">
        <v>132</v>
      </c>
      <c r="AU372" s="235" t="s">
        <v>85</v>
      </c>
      <c r="AV372" s="13" t="s">
        <v>83</v>
      </c>
      <c r="AW372" s="13" t="s">
        <v>37</v>
      </c>
      <c r="AX372" s="13" t="s">
        <v>75</v>
      </c>
      <c r="AY372" s="235" t="s">
        <v>121</v>
      </c>
    </row>
    <row r="373" s="14" customFormat="1">
      <c r="A373" s="14"/>
      <c r="B373" s="236"/>
      <c r="C373" s="237"/>
      <c r="D373" s="227" t="s">
        <v>132</v>
      </c>
      <c r="E373" s="238" t="s">
        <v>19</v>
      </c>
      <c r="F373" s="239" t="s">
        <v>546</v>
      </c>
      <c r="G373" s="237"/>
      <c r="H373" s="240">
        <v>16</v>
      </c>
      <c r="I373" s="241"/>
      <c r="J373" s="237"/>
      <c r="K373" s="237"/>
      <c r="L373" s="242"/>
      <c r="M373" s="243"/>
      <c r="N373" s="244"/>
      <c r="O373" s="244"/>
      <c r="P373" s="244"/>
      <c r="Q373" s="244"/>
      <c r="R373" s="244"/>
      <c r="S373" s="244"/>
      <c r="T373" s="245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6" t="s">
        <v>132</v>
      </c>
      <c r="AU373" s="246" t="s">
        <v>85</v>
      </c>
      <c r="AV373" s="14" t="s">
        <v>85</v>
      </c>
      <c r="AW373" s="14" t="s">
        <v>37</v>
      </c>
      <c r="AX373" s="14" t="s">
        <v>83</v>
      </c>
      <c r="AY373" s="246" t="s">
        <v>121</v>
      </c>
    </row>
    <row r="374" s="2" customFormat="1" ht="24.15" customHeight="1">
      <c r="A374" s="41"/>
      <c r="B374" s="42"/>
      <c r="C374" s="207" t="s">
        <v>547</v>
      </c>
      <c r="D374" s="207" t="s">
        <v>123</v>
      </c>
      <c r="E374" s="208" t="s">
        <v>548</v>
      </c>
      <c r="F374" s="209" t="s">
        <v>549</v>
      </c>
      <c r="G374" s="210" t="s">
        <v>167</v>
      </c>
      <c r="H374" s="211">
        <v>16</v>
      </c>
      <c r="I374" s="212"/>
      <c r="J374" s="213">
        <f>ROUND(I374*H374,2)</f>
        <v>0</v>
      </c>
      <c r="K374" s="209" t="s">
        <v>127</v>
      </c>
      <c r="L374" s="47"/>
      <c r="M374" s="214" t="s">
        <v>19</v>
      </c>
      <c r="N374" s="215" t="s">
        <v>46</v>
      </c>
      <c r="O374" s="87"/>
      <c r="P374" s="216">
        <f>O374*H374</f>
        <v>0</v>
      </c>
      <c r="Q374" s="216">
        <v>0.0001103</v>
      </c>
      <c r="R374" s="216">
        <f>Q374*H374</f>
        <v>0.0017648</v>
      </c>
      <c r="S374" s="216">
        <v>0</v>
      </c>
      <c r="T374" s="217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18" t="s">
        <v>128</v>
      </c>
      <c r="AT374" s="218" t="s">
        <v>123</v>
      </c>
      <c r="AU374" s="218" t="s">
        <v>85</v>
      </c>
      <c r="AY374" s="20" t="s">
        <v>121</v>
      </c>
      <c r="BE374" s="219">
        <f>IF(N374="základní",J374,0)</f>
        <v>0</v>
      </c>
      <c r="BF374" s="219">
        <f>IF(N374="snížená",J374,0)</f>
        <v>0</v>
      </c>
      <c r="BG374" s="219">
        <f>IF(N374="zákl. přenesená",J374,0)</f>
        <v>0</v>
      </c>
      <c r="BH374" s="219">
        <f>IF(N374="sníž. přenesená",J374,0)</f>
        <v>0</v>
      </c>
      <c r="BI374" s="219">
        <f>IF(N374="nulová",J374,0)</f>
        <v>0</v>
      </c>
      <c r="BJ374" s="20" t="s">
        <v>83</v>
      </c>
      <c r="BK374" s="219">
        <f>ROUND(I374*H374,2)</f>
        <v>0</v>
      </c>
      <c r="BL374" s="20" t="s">
        <v>128</v>
      </c>
      <c r="BM374" s="218" t="s">
        <v>550</v>
      </c>
    </row>
    <row r="375" s="2" customFormat="1">
      <c r="A375" s="41"/>
      <c r="B375" s="42"/>
      <c r="C375" s="43"/>
      <c r="D375" s="220" t="s">
        <v>130</v>
      </c>
      <c r="E375" s="43"/>
      <c r="F375" s="221" t="s">
        <v>551</v>
      </c>
      <c r="G375" s="43"/>
      <c r="H375" s="43"/>
      <c r="I375" s="222"/>
      <c r="J375" s="43"/>
      <c r="K375" s="43"/>
      <c r="L375" s="47"/>
      <c r="M375" s="223"/>
      <c r="N375" s="224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130</v>
      </c>
      <c r="AU375" s="20" t="s">
        <v>85</v>
      </c>
    </row>
    <row r="376" s="13" customFormat="1">
      <c r="A376" s="13"/>
      <c r="B376" s="225"/>
      <c r="C376" s="226"/>
      <c r="D376" s="227" t="s">
        <v>132</v>
      </c>
      <c r="E376" s="228" t="s">
        <v>19</v>
      </c>
      <c r="F376" s="229" t="s">
        <v>247</v>
      </c>
      <c r="G376" s="226"/>
      <c r="H376" s="228" t="s">
        <v>19</v>
      </c>
      <c r="I376" s="230"/>
      <c r="J376" s="226"/>
      <c r="K376" s="226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132</v>
      </c>
      <c r="AU376" s="235" t="s">
        <v>85</v>
      </c>
      <c r="AV376" s="13" t="s">
        <v>83</v>
      </c>
      <c r="AW376" s="13" t="s">
        <v>37</v>
      </c>
      <c r="AX376" s="13" t="s">
        <v>75</v>
      </c>
      <c r="AY376" s="235" t="s">
        <v>121</v>
      </c>
    </row>
    <row r="377" s="14" customFormat="1">
      <c r="A377" s="14"/>
      <c r="B377" s="236"/>
      <c r="C377" s="237"/>
      <c r="D377" s="227" t="s">
        <v>132</v>
      </c>
      <c r="E377" s="238" t="s">
        <v>19</v>
      </c>
      <c r="F377" s="239" t="s">
        <v>552</v>
      </c>
      <c r="G377" s="237"/>
      <c r="H377" s="240">
        <v>16</v>
      </c>
      <c r="I377" s="241"/>
      <c r="J377" s="237"/>
      <c r="K377" s="237"/>
      <c r="L377" s="242"/>
      <c r="M377" s="243"/>
      <c r="N377" s="244"/>
      <c r="O377" s="244"/>
      <c r="P377" s="244"/>
      <c r="Q377" s="244"/>
      <c r="R377" s="244"/>
      <c r="S377" s="244"/>
      <c r="T377" s="24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6" t="s">
        <v>132</v>
      </c>
      <c r="AU377" s="246" t="s">
        <v>85</v>
      </c>
      <c r="AV377" s="14" t="s">
        <v>85</v>
      </c>
      <c r="AW377" s="14" t="s">
        <v>37</v>
      </c>
      <c r="AX377" s="14" t="s">
        <v>83</v>
      </c>
      <c r="AY377" s="246" t="s">
        <v>121</v>
      </c>
    </row>
    <row r="378" s="2" customFormat="1" ht="16.5" customHeight="1">
      <c r="A378" s="41"/>
      <c r="B378" s="42"/>
      <c r="C378" s="207" t="s">
        <v>553</v>
      </c>
      <c r="D378" s="207" t="s">
        <v>123</v>
      </c>
      <c r="E378" s="208" t="s">
        <v>554</v>
      </c>
      <c r="F378" s="209" t="s">
        <v>555</v>
      </c>
      <c r="G378" s="210" t="s">
        <v>126</v>
      </c>
      <c r="H378" s="211">
        <v>280</v>
      </c>
      <c r="I378" s="212"/>
      <c r="J378" s="213">
        <f>ROUND(I378*H378,2)</f>
        <v>0</v>
      </c>
      <c r="K378" s="209" t="s">
        <v>127</v>
      </c>
      <c r="L378" s="47"/>
      <c r="M378" s="214" t="s">
        <v>19</v>
      </c>
      <c r="N378" s="215" t="s">
        <v>46</v>
      </c>
      <c r="O378" s="87"/>
      <c r="P378" s="216">
        <f>O378*H378</f>
        <v>0</v>
      </c>
      <c r="Q378" s="216">
        <v>0.00035750000000000002</v>
      </c>
      <c r="R378" s="216">
        <f>Q378*H378</f>
        <v>0.10010000000000001</v>
      </c>
      <c r="S378" s="216">
        <v>0</v>
      </c>
      <c r="T378" s="217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18" t="s">
        <v>128</v>
      </c>
      <c r="AT378" s="218" t="s">
        <v>123</v>
      </c>
      <c r="AU378" s="218" t="s">
        <v>85</v>
      </c>
      <c r="AY378" s="20" t="s">
        <v>121</v>
      </c>
      <c r="BE378" s="219">
        <f>IF(N378="základní",J378,0)</f>
        <v>0</v>
      </c>
      <c r="BF378" s="219">
        <f>IF(N378="snížená",J378,0)</f>
        <v>0</v>
      </c>
      <c r="BG378" s="219">
        <f>IF(N378="zákl. přenesená",J378,0)</f>
        <v>0</v>
      </c>
      <c r="BH378" s="219">
        <f>IF(N378="sníž. přenesená",J378,0)</f>
        <v>0</v>
      </c>
      <c r="BI378" s="219">
        <f>IF(N378="nulová",J378,0)</f>
        <v>0</v>
      </c>
      <c r="BJ378" s="20" t="s">
        <v>83</v>
      </c>
      <c r="BK378" s="219">
        <f>ROUND(I378*H378,2)</f>
        <v>0</v>
      </c>
      <c r="BL378" s="20" t="s">
        <v>128</v>
      </c>
      <c r="BM378" s="218" t="s">
        <v>556</v>
      </c>
    </row>
    <row r="379" s="2" customFormat="1">
      <c r="A379" s="41"/>
      <c r="B379" s="42"/>
      <c r="C379" s="43"/>
      <c r="D379" s="220" t="s">
        <v>130</v>
      </c>
      <c r="E379" s="43"/>
      <c r="F379" s="221" t="s">
        <v>557</v>
      </c>
      <c r="G379" s="43"/>
      <c r="H379" s="43"/>
      <c r="I379" s="222"/>
      <c r="J379" s="43"/>
      <c r="K379" s="43"/>
      <c r="L379" s="47"/>
      <c r="M379" s="223"/>
      <c r="N379" s="224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130</v>
      </c>
      <c r="AU379" s="20" t="s">
        <v>85</v>
      </c>
    </row>
    <row r="380" s="14" customFormat="1">
      <c r="A380" s="14"/>
      <c r="B380" s="236"/>
      <c r="C380" s="237"/>
      <c r="D380" s="227" t="s">
        <v>132</v>
      </c>
      <c r="E380" s="238" t="s">
        <v>19</v>
      </c>
      <c r="F380" s="239" t="s">
        <v>558</v>
      </c>
      <c r="G380" s="237"/>
      <c r="H380" s="240">
        <v>280</v>
      </c>
      <c r="I380" s="241"/>
      <c r="J380" s="237"/>
      <c r="K380" s="237"/>
      <c r="L380" s="242"/>
      <c r="M380" s="243"/>
      <c r="N380" s="244"/>
      <c r="O380" s="244"/>
      <c r="P380" s="244"/>
      <c r="Q380" s="244"/>
      <c r="R380" s="244"/>
      <c r="S380" s="244"/>
      <c r="T380" s="24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6" t="s">
        <v>132</v>
      </c>
      <c r="AU380" s="246" t="s">
        <v>85</v>
      </c>
      <c r="AV380" s="14" t="s">
        <v>85</v>
      </c>
      <c r="AW380" s="14" t="s">
        <v>37</v>
      </c>
      <c r="AX380" s="14" t="s">
        <v>83</v>
      </c>
      <c r="AY380" s="246" t="s">
        <v>121</v>
      </c>
    </row>
    <row r="381" s="2" customFormat="1" ht="16.5" customHeight="1">
      <c r="A381" s="41"/>
      <c r="B381" s="42"/>
      <c r="C381" s="207" t="s">
        <v>559</v>
      </c>
      <c r="D381" s="207" t="s">
        <v>123</v>
      </c>
      <c r="E381" s="208" t="s">
        <v>560</v>
      </c>
      <c r="F381" s="209" t="s">
        <v>561</v>
      </c>
      <c r="G381" s="210" t="s">
        <v>167</v>
      </c>
      <c r="H381" s="211">
        <v>109</v>
      </c>
      <c r="I381" s="212"/>
      <c r="J381" s="213">
        <f>ROUND(I381*H381,2)</f>
        <v>0</v>
      </c>
      <c r="K381" s="209" t="s">
        <v>127</v>
      </c>
      <c r="L381" s="47"/>
      <c r="M381" s="214" t="s">
        <v>19</v>
      </c>
      <c r="N381" s="215" t="s">
        <v>46</v>
      </c>
      <c r="O381" s="87"/>
      <c r="P381" s="216">
        <f>O381*H381</f>
        <v>0</v>
      </c>
      <c r="Q381" s="216">
        <v>0.29220869999999999</v>
      </c>
      <c r="R381" s="216">
        <f>Q381*H381</f>
        <v>31.850748299999999</v>
      </c>
      <c r="S381" s="216">
        <v>0</v>
      </c>
      <c r="T381" s="217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8" t="s">
        <v>128</v>
      </c>
      <c r="AT381" s="218" t="s">
        <v>123</v>
      </c>
      <c r="AU381" s="218" t="s">
        <v>85</v>
      </c>
      <c r="AY381" s="20" t="s">
        <v>121</v>
      </c>
      <c r="BE381" s="219">
        <f>IF(N381="základní",J381,0)</f>
        <v>0</v>
      </c>
      <c r="BF381" s="219">
        <f>IF(N381="snížená",J381,0)</f>
        <v>0</v>
      </c>
      <c r="BG381" s="219">
        <f>IF(N381="zákl. přenesená",J381,0)</f>
        <v>0</v>
      </c>
      <c r="BH381" s="219">
        <f>IF(N381="sníž. přenesená",J381,0)</f>
        <v>0</v>
      </c>
      <c r="BI381" s="219">
        <f>IF(N381="nulová",J381,0)</f>
        <v>0</v>
      </c>
      <c r="BJ381" s="20" t="s">
        <v>83</v>
      </c>
      <c r="BK381" s="219">
        <f>ROUND(I381*H381,2)</f>
        <v>0</v>
      </c>
      <c r="BL381" s="20" t="s">
        <v>128</v>
      </c>
      <c r="BM381" s="218" t="s">
        <v>562</v>
      </c>
    </row>
    <row r="382" s="2" customFormat="1">
      <c r="A382" s="41"/>
      <c r="B382" s="42"/>
      <c r="C382" s="43"/>
      <c r="D382" s="220" t="s">
        <v>130</v>
      </c>
      <c r="E382" s="43"/>
      <c r="F382" s="221" t="s">
        <v>563</v>
      </c>
      <c r="G382" s="43"/>
      <c r="H382" s="43"/>
      <c r="I382" s="222"/>
      <c r="J382" s="43"/>
      <c r="K382" s="43"/>
      <c r="L382" s="47"/>
      <c r="M382" s="223"/>
      <c r="N382" s="224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130</v>
      </c>
      <c r="AU382" s="20" t="s">
        <v>85</v>
      </c>
    </row>
    <row r="383" s="13" customFormat="1">
      <c r="A383" s="13"/>
      <c r="B383" s="225"/>
      <c r="C383" s="226"/>
      <c r="D383" s="227" t="s">
        <v>132</v>
      </c>
      <c r="E383" s="228" t="s">
        <v>19</v>
      </c>
      <c r="F383" s="229" t="s">
        <v>564</v>
      </c>
      <c r="G383" s="226"/>
      <c r="H383" s="228" t="s">
        <v>19</v>
      </c>
      <c r="I383" s="230"/>
      <c r="J383" s="226"/>
      <c r="K383" s="226"/>
      <c r="L383" s="231"/>
      <c r="M383" s="232"/>
      <c r="N383" s="233"/>
      <c r="O383" s="233"/>
      <c r="P383" s="233"/>
      <c r="Q383" s="233"/>
      <c r="R383" s="233"/>
      <c r="S383" s="233"/>
      <c r="T383" s="23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5" t="s">
        <v>132</v>
      </c>
      <c r="AU383" s="235" t="s">
        <v>85</v>
      </c>
      <c r="AV383" s="13" t="s">
        <v>83</v>
      </c>
      <c r="AW383" s="13" t="s">
        <v>37</v>
      </c>
      <c r="AX383" s="13" t="s">
        <v>75</v>
      </c>
      <c r="AY383" s="235" t="s">
        <v>121</v>
      </c>
    </row>
    <row r="384" s="14" customFormat="1">
      <c r="A384" s="14"/>
      <c r="B384" s="236"/>
      <c r="C384" s="237"/>
      <c r="D384" s="227" t="s">
        <v>132</v>
      </c>
      <c r="E384" s="238" t="s">
        <v>19</v>
      </c>
      <c r="F384" s="239" t="s">
        <v>565</v>
      </c>
      <c r="G384" s="237"/>
      <c r="H384" s="240">
        <v>21</v>
      </c>
      <c r="I384" s="241"/>
      <c r="J384" s="237"/>
      <c r="K384" s="237"/>
      <c r="L384" s="242"/>
      <c r="M384" s="243"/>
      <c r="N384" s="244"/>
      <c r="O384" s="244"/>
      <c r="P384" s="244"/>
      <c r="Q384" s="244"/>
      <c r="R384" s="244"/>
      <c r="S384" s="244"/>
      <c r="T384" s="245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6" t="s">
        <v>132</v>
      </c>
      <c r="AU384" s="246" t="s">
        <v>85</v>
      </c>
      <c r="AV384" s="14" t="s">
        <v>85</v>
      </c>
      <c r="AW384" s="14" t="s">
        <v>37</v>
      </c>
      <c r="AX384" s="14" t="s">
        <v>75</v>
      </c>
      <c r="AY384" s="246" t="s">
        <v>121</v>
      </c>
    </row>
    <row r="385" s="14" customFormat="1">
      <c r="A385" s="14"/>
      <c r="B385" s="236"/>
      <c r="C385" s="237"/>
      <c r="D385" s="227" t="s">
        <v>132</v>
      </c>
      <c r="E385" s="238" t="s">
        <v>19</v>
      </c>
      <c r="F385" s="239" t="s">
        <v>566</v>
      </c>
      <c r="G385" s="237"/>
      <c r="H385" s="240">
        <v>4</v>
      </c>
      <c r="I385" s="241"/>
      <c r="J385" s="237"/>
      <c r="K385" s="237"/>
      <c r="L385" s="242"/>
      <c r="M385" s="243"/>
      <c r="N385" s="244"/>
      <c r="O385" s="244"/>
      <c r="P385" s="244"/>
      <c r="Q385" s="244"/>
      <c r="R385" s="244"/>
      <c r="S385" s="244"/>
      <c r="T385" s="245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6" t="s">
        <v>132</v>
      </c>
      <c r="AU385" s="246" t="s">
        <v>85</v>
      </c>
      <c r="AV385" s="14" t="s">
        <v>85</v>
      </c>
      <c r="AW385" s="14" t="s">
        <v>37</v>
      </c>
      <c r="AX385" s="14" t="s">
        <v>75</v>
      </c>
      <c r="AY385" s="246" t="s">
        <v>121</v>
      </c>
    </row>
    <row r="386" s="16" customFormat="1">
      <c r="A386" s="16"/>
      <c r="B386" s="258"/>
      <c r="C386" s="259"/>
      <c r="D386" s="227" t="s">
        <v>132</v>
      </c>
      <c r="E386" s="260" t="s">
        <v>19</v>
      </c>
      <c r="F386" s="261" t="s">
        <v>186</v>
      </c>
      <c r="G386" s="259"/>
      <c r="H386" s="262">
        <v>25</v>
      </c>
      <c r="I386" s="263"/>
      <c r="J386" s="259"/>
      <c r="K386" s="259"/>
      <c r="L386" s="264"/>
      <c r="M386" s="265"/>
      <c r="N386" s="266"/>
      <c r="O386" s="266"/>
      <c r="P386" s="266"/>
      <c r="Q386" s="266"/>
      <c r="R386" s="266"/>
      <c r="S386" s="266"/>
      <c r="T386" s="267"/>
      <c r="U386" s="16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T386" s="268" t="s">
        <v>132</v>
      </c>
      <c r="AU386" s="268" t="s">
        <v>85</v>
      </c>
      <c r="AV386" s="16" t="s">
        <v>142</v>
      </c>
      <c r="AW386" s="16" t="s">
        <v>37</v>
      </c>
      <c r="AX386" s="16" t="s">
        <v>75</v>
      </c>
      <c r="AY386" s="268" t="s">
        <v>121</v>
      </c>
    </row>
    <row r="387" s="13" customFormat="1">
      <c r="A387" s="13"/>
      <c r="B387" s="225"/>
      <c r="C387" s="226"/>
      <c r="D387" s="227" t="s">
        <v>132</v>
      </c>
      <c r="E387" s="228" t="s">
        <v>19</v>
      </c>
      <c r="F387" s="229" t="s">
        <v>567</v>
      </c>
      <c r="G387" s="226"/>
      <c r="H387" s="228" t="s">
        <v>19</v>
      </c>
      <c r="I387" s="230"/>
      <c r="J387" s="226"/>
      <c r="K387" s="226"/>
      <c r="L387" s="231"/>
      <c r="M387" s="232"/>
      <c r="N387" s="233"/>
      <c r="O387" s="233"/>
      <c r="P387" s="233"/>
      <c r="Q387" s="233"/>
      <c r="R387" s="233"/>
      <c r="S387" s="233"/>
      <c r="T387" s="23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5" t="s">
        <v>132</v>
      </c>
      <c r="AU387" s="235" t="s">
        <v>85</v>
      </c>
      <c r="AV387" s="13" t="s">
        <v>83</v>
      </c>
      <c r="AW387" s="13" t="s">
        <v>37</v>
      </c>
      <c r="AX387" s="13" t="s">
        <v>75</v>
      </c>
      <c r="AY387" s="235" t="s">
        <v>121</v>
      </c>
    </row>
    <row r="388" s="14" customFormat="1">
      <c r="A388" s="14"/>
      <c r="B388" s="236"/>
      <c r="C388" s="237"/>
      <c r="D388" s="227" t="s">
        <v>132</v>
      </c>
      <c r="E388" s="238" t="s">
        <v>19</v>
      </c>
      <c r="F388" s="239" t="s">
        <v>568</v>
      </c>
      <c r="G388" s="237"/>
      <c r="H388" s="240">
        <v>2</v>
      </c>
      <c r="I388" s="241"/>
      <c r="J388" s="237"/>
      <c r="K388" s="237"/>
      <c r="L388" s="242"/>
      <c r="M388" s="243"/>
      <c r="N388" s="244"/>
      <c r="O388" s="244"/>
      <c r="P388" s="244"/>
      <c r="Q388" s="244"/>
      <c r="R388" s="244"/>
      <c r="S388" s="244"/>
      <c r="T388" s="24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6" t="s">
        <v>132</v>
      </c>
      <c r="AU388" s="246" t="s">
        <v>85</v>
      </c>
      <c r="AV388" s="14" t="s">
        <v>85</v>
      </c>
      <c r="AW388" s="14" t="s">
        <v>37</v>
      </c>
      <c r="AX388" s="14" t="s">
        <v>75</v>
      </c>
      <c r="AY388" s="246" t="s">
        <v>121</v>
      </c>
    </row>
    <row r="389" s="14" customFormat="1">
      <c r="A389" s="14"/>
      <c r="B389" s="236"/>
      <c r="C389" s="237"/>
      <c r="D389" s="227" t="s">
        <v>132</v>
      </c>
      <c r="E389" s="238" t="s">
        <v>19</v>
      </c>
      <c r="F389" s="239" t="s">
        <v>569</v>
      </c>
      <c r="G389" s="237"/>
      <c r="H389" s="240">
        <v>4</v>
      </c>
      <c r="I389" s="241"/>
      <c r="J389" s="237"/>
      <c r="K389" s="237"/>
      <c r="L389" s="242"/>
      <c r="M389" s="243"/>
      <c r="N389" s="244"/>
      <c r="O389" s="244"/>
      <c r="P389" s="244"/>
      <c r="Q389" s="244"/>
      <c r="R389" s="244"/>
      <c r="S389" s="244"/>
      <c r="T389" s="245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6" t="s">
        <v>132</v>
      </c>
      <c r="AU389" s="246" t="s">
        <v>85</v>
      </c>
      <c r="AV389" s="14" t="s">
        <v>85</v>
      </c>
      <c r="AW389" s="14" t="s">
        <v>37</v>
      </c>
      <c r="AX389" s="14" t="s">
        <v>75</v>
      </c>
      <c r="AY389" s="246" t="s">
        <v>121</v>
      </c>
    </row>
    <row r="390" s="14" customFormat="1">
      <c r="A390" s="14"/>
      <c r="B390" s="236"/>
      <c r="C390" s="237"/>
      <c r="D390" s="227" t="s">
        <v>132</v>
      </c>
      <c r="E390" s="238" t="s">
        <v>19</v>
      </c>
      <c r="F390" s="239" t="s">
        <v>570</v>
      </c>
      <c r="G390" s="237"/>
      <c r="H390" s="240">
        <v>78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6" t="s">
        <v>132</v>
      </c>
      <c r="AU390" s="246" t="s">
        <v>85</v>
      </c>
      <c r="AV390" s="14" t="s">
        <v>85</v>
      </c>
      <c r="AW390" s="14" t="s">
        <v>37</v>
      </c>
      <c r="AX390" s="14" t="s">
        <v>75</v>
      </c>
      <c r="AY390" s="246" t="s">
        <v>121</v>
      </c>
    </row>
    <row r="391" s="16" customFormat="1">
      <c r="A391" s="16"/>
      <c r="B391" s="258"/>
      <c r="C391" s="259"/>
      <c r="D391" s="227" t="s">
        <v>132</v>
      </c>
      <c r="E391" s="260" t="s">
        <v>19</v>
      </c>
      <c r="F391" s="261" t="s">
        <v>186</v>
      </c>
      <c r="G391" s="259"/>
      <c r="H391" s="262">
        <v>84</v>
      </c>
      <c r="I391" s="263"/>
      <c r="J391" s="259"/>
      <c r="K391" s="259"/>
      <c r="L391" s="264"/>
      <c r="M391" s="265"/>
      <c r="N391" s="266"/>
      <c r="O391" s="266"/>
      <c r="P391" s="266"/>
      <c r="Q391" s="266"/>
      <c r="R391" s="266"/>
      <c r="S391" s="266"/>
      <c r="T391" s="267"/>
      <c r="U391" s="16"/>
      <c r="V391" s="16"/>
      <c r="W391" s="16"/>
      <c r="X391" s="16"/>
      <c r="Y391" s="16"/>
      <c r="Z391" s="16"/>
      <c r="AA391" s="16"/>
      <c r="AB391" s="16"/>
      <c r="AC391" s="16"/>
      <c r="AD391" s="16"/>
      <c r="AE391" s="16"/>
      <c r="AT391" s="268" t="s">
        <v>132</v>
      </c>
      <c r="AU391" s="268" t="s">
        <v>85</v>
      </c>
      <c r="AV391" s="16" t="s">
        <v>142</v>
      </c>
      <c r="AW391" s="16" t="s">
        <v>37</v>
      </c>
      <c r="AX391" s="16" t="s">
        <v>75</v>
      </c>
      <c r="AY391" s="268" t="s">
        <v>121</v>
      </c>
    </row>
    <row r="392" s="15" customFormat="1">
      <c r="A392" s="15"/>
      <c r="B392" s="247"/>
      <c r="C392" s="248"/>
      <c r="D392" s="227" t="s">
        <v>132</v>
      </c>
      <c r="E392" s="249" t="s">
        <v>19</v>
      </c>
      <c r="F392" s="250" t="s">
        <v>141</v>
      </c>
      <c r="G392" s="248"/>
      <c r="H392" s="251">
        <v>109</v>
      </c>
      <c r="I392" s="252"/>
      <c r="J392" s="248"/>
      <c r="K392" s="248"/>
      <c r="L392" s="253"/>
      <c r="M392" s="254"/>
      <c r="N392" s="255"/>
      <c r="O392" s="255"/>
      <c r="P392" s="255"/>
      <c r="Q392" s="255"/>
      <c r="R392" s="255"/>
      <c r="S392" s="255"/>
      <c r="T392" s="256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57" t="s">
        <v>132</v>
      </c>
      <c r="AU392" s="257" t="s">
        <v>85</v>
      </c>
      <c r="AV392" s="15" t="s">
        <v>128</v>
      </c>
      <c r="AW392" s="15" t="s">
        <v>37</v>
      </c>
      <c r="AX392" s="15" t="s">
        <v>83</v>
      </c>
      <c r="AY392" s="257" t="s">
        <v>121</v>
      </c>
    </row>
    <row r="393" s="2" customFormat="1" ht="24.15" customHeight="1">
      <c r="A393" s="41"/>
      <c r="B393" s="42"/>
      <c r="C393" s="269" t="s">
        <v>571</v>
      </c>
      <c r="D393" s="269" t="s">
        <v>250</v>
      </c>
      <c r="E393" s="270" t="s">
        <v>572</v>
      </c>
      <c r="F393" s="271" t="s">
        <v>573</v>
      </c>
      <c r="G393" s="272" t="s">
        <v>433</v>
      </c>
      <c r="H393" s="273">
        <v>2</v>
      </c>
      <c r="I393" s="274"/>
      <c r="J393" s="275">
        <f>ROUND(I393*H393,2)</f>
        <v>0</v>
      </c>
      <c r="K393" s="271" t="s">
        <v>127</v>
      </c>
      <c r="L393" s="276"/>
      <c r="M393" s="277" t="s">
        <v>19</v>
      </c>
      <c r="N393" s="278" t="s">
        <v>46</v>
      </c>
      <c r="O393" s="87"/>
      <c r="P393" s="216">
        <f>O393*H393</f>
        <v>0</v>
      </c>
      <c r="Q393" s="216">
        <v>0.056300000000000003</v>
      </c>
      <c r="R393" s="216">
        <f>Q393*H393</f>
        <v>0.11260000000000001</v>
      </c>
      <c r="S393" s="216">
        <v>0</v>
      </c>
      <c r="T393" s="217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18" t="s">
        <v>171</v>
      </c>
      <c r="AT393" s="218" t="s">
        <v>250</v>
      </c>
      <c r="AU393" s="218" t="s">
        <v>85</v>
      </c>
      <c r="AY393" s="20" t="s">
        <v>121</v>
      </c>
      <c r="BE393" s="219">
        <f>IF(N393="základní",J393,0)</f>
        <v>0</v>
      </c>
      <c r="BF393" s="219">
        <f>IF(N393="snížená",J393,0)</f>
        <v>0</v>
      </c>
      <c r="BG393" s="219">
        <f>IF(N393="zákl. přenesená",J393,0)</f>
        <v>0</v>
      </c>
      <c r="BH393" s="219">
        <f>IF(N393="sníž. přenesená",J393,0)</f>
        <v>0</v>
      </c>
      <c r="BI393" s="219">
        <f>IF(N393="nulová",J393,0)</f>
        <v>0</v>
      </c>
      <c r="BJ393" s="20" t="s">
        <v>83</v>
      </c>
      <c r="BK393" s="219">
        <f>ROUND(I393*H393,2)</f>
        <v>0</v>
      </c>
      <c r="BL393" s="20" t="s">
        <v>128</v>
      </c>
      <c r="BM393" s="218" t="s">
        <v>574</v>
      </c>
    </row>
    <row r="394" s="14" customFormat="1">
      <c r="A394" s="14"/>
      <c r="B394" s="236"/>
      <c r="C394" s="237"/>
      <c r="D394" s="227" t="s">
        <v>132</v>
      </c>
      <c r="E394" s="238" t="s">
        <v>19</v>
      </c>
      <c r="F394" s="239" t="s">
        <v>568</v>
      </c>
      <c r="G394" s="237"/>
      <c r="H394" s="240">
        <v>2</v>
      </c>
      <c r="I394" s="241"/>
      <c r="J394" s="237"/>
      <c r="K394" s="237"/>
      <c r="L394" s="242"/>
      <c r="M394" s="243"/>
      <c r="N394" s="244"/>
      <c r="O394" s="244"/>
      <c r="P394" s="244"/>
      <c r="Q394" s="244"/>
      <c r="R394" s="244"/>
      <c r="S394" s="244"/>
      <c r="T394" s="24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6" t="s">
        <v>132</v>
      </c>
      <c r="AU394" s="246" t="s">
        <v>85</v>
      </c>
      <c r="AV394" s="14" t="s">
        <v>85</v>
      </c>
      <c r="AW394" s="14" t="s">
        <v>37</v>
      </c>
      <c r="AX394" s="14" t="s">
        <v>83</v>
      </c>
      <c r="AY394" s="246" t="s">
        <v>121</v>
      </c>
    </row>
    <row r="395" s="2" customFormat="1" ht="21.75" customHeight="1">
      <c r="A395" s="41"/>
      <c r="B395" s="42"/>
      <c r="C395" s="269" t="s">
        <v>575</v>
      </c>
      <c r="D395" s="269" t="s">
        <v>250</v>
      </c>
      <c r="E395" s="270" t="s">
        <v>576</v>
      </c>
      <c r="F395" s="271" t="s">
        <v>577</v>
      </c>
      <c r="G395" s="272" t="s">
        <v>167</v>
      </c>
      <c r="H395" s="273">
        <v>78</v>
      </c>
      <c r="I395" s="274"/>
      <c r="J395" s="275">
        <f>ROUND(I395*H395,2)</f>
        <v>0</v>
      </c>
      <c r="K395" s="271" t="s">
        <v>127</v>
      </c>
      <c r="L395" s="276"/>
      <c r="M395" s="277" t="s">
        <v>19</v>
      </c>
      <c r="N395" s="278" t="s">
        <v>46</v>
      </c>
      <c r="O395" s="87"/>
      <c r="P395" s="216">
        <f>O395*H395</f>
        <v>0</v>
      </c>
      <c r="Q395" s="216">
        <v>0.092119999999999994</v>
      </c>
      <c r="R395" s="216">
        <f>Q395*H395</f>
        <v>7.1853599999999993</v>
      </c>
      <c r="S395" s="216">
        <v>0</v>
      </c>
      <c r="T395" s="217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18" t="s">
        <v>171</v>
      </c>
      <c r="AT395" s="218" t="s">
        <v>250</v>
      </c>
      <c r="AU395" s="218" t="s">
        <v>85</v>
      </c>
      <c r="AY395" s="20" t="s">
        <v>121</v>
      </c>
      <c r="BE395" s="219">
        <f>IF(N395="základní",J395,0)</f>
        <v>0</v>
      </c>
      <c r="BF395" s="219">
        <f>IF(N395="snížená",J395,0)</f>
        <v>0</v>
      </c>
      <c r="BG395" s="219">
        <f>IF(N395="zákl. přenesená",J395,0)</f>
        <v>0</v>
      </c>
      <c r="BH395" s="219">
        <f>IF(N395="sníž. přenesená",J395,0)</f>
        <v>0</v>
      </c>
      <c r="BI395" s="219">
        <f>IF(N395="nulová",J395,0)</f>
        <v>0</v>
      </c>
      <c r="BJ395" s="20" t="s">
        <v>83</v>
      </c>
      <c r="BK395" s="219">
        <f>ROUND(I395*H395,2)</f>
        <v>0</v>
      </c>
      <c r="BL395" s="20" t="s">
        <v>128</v>
      </c>
      <c r="BM395" s="218" t="s">
        <v>578</v>
      </c>
    </row>
    <row r="396" s="14" customFormat="1">
      <c r="A396" s="14"/>
      <c r="B396" s="236"/>
      <c r="C396" s="237"/>
      <c r="D396" s="227" t="s">
        <v>132</v>
      </c>
      <c r="E396" s="238" t="s">
        <v>19</v>
      </c>
      <c r="F396" s="239" t="s">
        <v>570</v>
      </c>
      <c r="G396" s="237"/>
      <c r="H396" s="240">
        <v>78</v>
      </c>
      <c r="I396" s="241"/>
      <c r="J396" s="237"/>
      <c r="K396" s="237"/>
      <c r="L396" s="242"/>
      <c r="M396" s="243"/>
      <c r="N396" s="244"/>
      <c r="O396" s="244"/>
      <c r="P396" s="244"/>
      <c r="Q396" s="244"/>
      <c r="R396" s="244"/>
      <c r="S396" s="244"/>
      <c r="T396" s="24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6" t="s">
        <v>132</v>
      </c>
      <c r="AU396" s="246" t="s">
        <v>85</v>
      </c>
      <c r="AV396" s="14" t="s">
        <v>85</v>
      </c>
      <c r="AW396" s="14" t="s">
        <v>37</v>
      </c>
      <c r="AX396" s="14" t="s">
        <v>83</v>
      </c>
      <c r="AY396" s="246" t="s">
        <v>121</v>
      </c>
    </row>
    <row r="397" s="2" customFormat="1" ht="24.15" customHeight="1">
      <c r="A397" s="41"/>
      <c r="B397" s="42"/>
      <c r="C397" s="269" t="s">
        <v>579</v>
      </c>
      <c r="D397" s="269" t="s">
        <v>250</v>
      </c>
      <c r="E397" s="270" t="s">
        <v>580</v>
      </c>
      <c r="F397" s="271" t="s">
        <v>581</v>
      </c>
      <c r="G397" s="272" t="s">
        <v>167</v>
      </c>
      <c r="H397" s="273">
        <v>4</v>
      </c>
      <c r="I397" s="274"/>
      <c r="J397" s="275">
        <f>ROUND(I397*H397,2)</f>
        <v>0</v>
      </c>
      <c r="K397" s="271" t="s">
        <v>127</v>
      </c>
      <c r="L397" s="276"/>
      <c r="M397" s="277" t="s">
        <v>19</v>
      </c>
      <c r="N397" s="278" t="s">
        <v>46</v>
      </c>
      <c r="O397" s="87"/>
      <c r="P397" s="216">
        <f>O397*H397</f>
        <v>0</v>
      </c>
      <c r="Q397" s="216">
        <v>0.067400000000000002</v>
      </c>
      <c r="R397" s="216">
        <f>Q397*H397</f>
        <v>0.26960000000000001</v>
      </c>
      <c r="S397" s="216">
        <v>0</v>
      </c>
      <c r="T397" s="217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8" t="s">
        <v>171</v>
      </c>
      <c r="AT397" s="218" t="s">
        <v>250</v>
      </c>
      <c r="AU397" s="218" t="s">
        <v>85</v>
      </c>
      <c r="AY397" s="20" t="s">
        <v>121</v>
      </c>
      <c r="BE397" s="219">
        <f>IF(N397="základní",J397,0)</f>
        <v>0</v>
      </c>
      <c r="BF397" s="219">
        <f>IF(N397="snížená",J397,0)</f>
        <v>0</v>
      </c>
      <c r="BG397" s="219">
        <f>IF(N397="zákl. přenesená",J397,0)</f>
        <v>0</v>
      </c>
      <c r="BH397" s="219">
        <f>IF(N397="sníž. přenesená",J397,0)</f>
        <v>0</v>
      </c>
      <c r="BI397" s="219">
        <f>IF(N397="nulová",J397,0)</f>
        <v>0</v>
      </c>
      <c r="BJ397" s="20" t="s">
        <v>83</v>
      </c>
      <c r="BK397" s="219">
        <f>ROUND(I397*H397,2)</f>
        <v>0</v>
      </c>
      <c r="BL397" s="20" t="s">
        <v>128</v>
      </c>
      <c r="BM397" s="218" t="s">
        <v>582</v>
      </c>
    </row>
    <row r="398" s="14" customFormat="1">
      <c r="A398" s="14"/>
      <c r="B398" s="236"/>
      <c r="C398" s="237"/>
      <c r="D398" s="227" t="s">
        <v>132</v>
      </c>
      <c r="E398" s="238" t="s">
        <v>19</v>
      </c>
      <c r="F398" s="239" t="s">
        <v>569</v>
      </c>
      <c r="G398" s="237"/>
      <c r="H398" s="240">
        <v>4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6" t="s">
        <v>132</v>
      </c>
      <c r="AU398" s="246" t="s">
        <v>85</v>
      </c>
      <c r="AV398" s="14" t="s">
        <v>85</v>
      </c>
      <c r="AW398" s="14" t="s">
        <v>37</v>
      </c>
      <c r="AX398" s="14" t="s">
        <v>83</v>
      </c>
      <c r="AY398" s="246" t="s">
        <v>121</v>
      </c>
    </row>
    <row r="399" s="2" customFormat="1" ht="16.5" customHeight="1">
      <c r="A399" s="41"/>
      <c r="B399" s="42"/>
      <c r="C399" s="269" t="s">
        <v>583</v>
      </c>
      <c r="D399" s="269" t="s">
        <v>250</v>
      </c>
      <c r="E399" s="270" t="s">
        <v>584</v>
      </c>
      <c r="F399" s="271" t="s">
        <v>585</v>
      </c>
      <c r="G399" s="272" t="s">
        <v>433</v>
      </c>
      <c r="H399" s="273">
        <v>4</v>
      </c>
      <c r="I399" s="274"/>
      <c r="J399" s="275">
        <f>ROUND(I399*H399,2)</f>
        <v>0</v>
      </c>
      <c r="K399" s="271" t="s">
        <v>127</v>
      </c>
      <c r="L399" s="276"/>
      <c r="M399" s="277" t="s">
        <v>19</v>
      </c>
      <c r="N399" s="278" t="s">
        <v>46</v>
      </c>
      <c r="O399" s="87"/>
      <c r="P399" s="216">
        <f>O399*H399</f>
        <v>0</v>
      </c>
      <c r="Q399" s="216">
        <v>0.0061999999999999998</v>
      </c>
      <c r="R399" s="216">
        <f>Q399*H399</f>
        <v>0.024799999999999999</v>
      </c>
      <c r="S399" s="216">
        <v>0</v>
      </c>
      <c r="T399" s="217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18" t="s">
        <v>171</v>
      </c>
      <c r="AT399" s="218" t="s">
        <v>250</v>
      </c>
      <c r="AU399" s="218" t="s">
        <v>85</v>
      </c>
      <c r="AY399" s="20" t="s">
        <v>121</v>
      </c>
      <c r="BE399" s="219">
        <f>IF(N399="základní",J399,0)</f>
        <v>0</v>
      </c>
      <c r="BF399" s="219">
        <f>IF(N399="snížená",J399,0)</f>
        <v>0</v>
      </c>
      <c r="BG399" s="219">
        <f>IF(N399="zákl. přenesená",J399,0)</f>
        <v>0</v>
      </c>
      <c r="BH399" s="219">
        <f>IF(N399="sníž. přenesená",J399,0)</f>
        <v>0</v>
      </c>
      <c r="BI399" s="219">
        <f>IF(N399="nulová",J399,0)</f>
        <v>0</v>
      </c>
      <c r="BJ399" s="20" t="s">
        <v>83</v>
      </c>
      <c r="BK399" s="219">
        <f>ROUND(I399*H399,2)</f>
        <v>0</v>
      </c>
      <c r="BL399" s="20" t="s">
        <v>128</v>
      </c>
      <c r="BM399" s="218" t="s">
        <v>586</v>
      </c>
    </row>
    <row r="400" s="14" customFormat="1">
      <c r="A400" s="14"/>
      <c r="B400" s="236"/>
      <c r="C400" s="237"/>
      <c r="D400" s="227" t="s">
        <v>132</v>
      </c>
      <c r="E400" s="238" t="s">
        <v>19</v>
      </c>
      <c r="F400" s="239" t="s">
        <v>587</v>
      </c>
      <c r="G400" s="237"/>
      <c r="H400" s="240">
        <v>4</v>
      </c>
      <c r="I400" s="241"/>
      <c r="J400" s="237"/>
      <c r="K400" s="237"/>
      <c r="L400" s="242"/>
      <c r="M400" s="243"/>
      <c r="N400" s="244"/>
      <c r="O400" s="244"/>
      <c r="P400" s="244"/>
      <c r="Q400" s="244"/>
      <c r="R400" s="244"/>
      <c r="S400" s="244"/>
      <c r="T400" s="24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6" t="s">
        <v>132</v>
      </c>
      <c r="AU400" s="246" t="s">
        <v>85</v>
      </c>
      <c r="AV400" s="14" t="s">
        <v>85</v>
      </c>
      <c r="AW400" s="14" t="s">
        <v>37</v>
      </c>
      <c r="AX400" s="14" t="s">
        <v>83</v>
      </c>
      <c r="AY400" s="246" t="s">
        <v>121</v>
      </c>
    </row>
    <row r="401" s="2" customFormat="1" ht="16.5" customHeight="1">
      <c r="A401" s="41"/>
      <c r="B401" s="42"/>
      <c r="C401" s="269" t="s">
        <v>588</v>
      </c>
      <c r="D401" s="269" t="s">
        <v>250</v>
      </c>
      <c r="E401" s="270" t="s">
        <v>589</v>
      </c>
      <c r="F401" s="271" t="s">
        <v>590</v>
      </c>
      <c r="G401" s="272" t="s">
        <v>167</v>
      </c>
      <c r="H401" s="273">
        <v>21</v>
      </c>
      <c r="I401" s="274"/>
      <c r="J401" s="275">
        <f>ROUND(I401*H401,2)</f>
        <v>0</v>
      </c>
      <c r="K401" s="271" t="s">
        <v>127</v>
      </c>
      <c r="L401" s="276"/>
      <c r="M401" s="277" t="s">
        <v>19</v>
      </c>
      <c r="N401" s="278" t="s">
        <v>46</v>
      </c>
      <c r="O401" s="87"/>
      <c r="P401" s="216">
        <f>O401*H401</f>
        <v>0</v>
      </c>
      <c r="Q401" s="216">
        <v>0.0057999999999999996</v>
      </c>
      <c r="R401" s="216">
        <f>Q401*H401</f>
        <v>0.12179999999999999</v>
      </c>
      <c r="S401" s="216">
        <v>0</v>
      </c>
      <c r="T401" s="217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18" t="s">
        <v>171</v>
      </c>
      <c r="AT401" s="218" t="s">
        <v>250</v>
      </c>
      <c r="AU401" s="218" t="s">
        <v>85</v>
      </c>
      <c r="AY401" s="20" t="s">
        <v>121</v>
      </c>
      <c r="BE401" s="219">
        <f>IF(N401="základní",J401,0)</f>
        <v>0</v>
      </c>
      <c r="BF401" s="219">
        <f>IF(N401="snížená",J401,0)</f>
        <v>0</v>
      </c>
      <c r="BG401" s="219">
        <f>IF(N401="zákl. přenesená",J401,0)</f>
        <v>0</v>
      </c>
      <c r="BH401" s="219">
        <f>IF(N401="sníž. přenesená",J401,0)</f>
        <v>0</v>
      </c>
      <c r="BI401" s="219">
        <f>IF(N401="nulová",J401,0)</f>
        <v>0</v>
      </c>
      <c r="BJ401" s="20" t="s">
        <v>83</v>
      </c>
      <c r="BK401" s="219">
        <f>ROUND(I401*H401,2)</f>
        <v>0</v>
      </c>
      <c r="BL401" s="20" t="s">
        <v>128</v>
      </c>
      <c r="BM401" s="218" t="s">
        <v>591</v>
      </c>
    </row>
    <row r="402" s="2" customFormat="1" ht="16.5" customHeight="1">
      <c r="A402" s="41"/>
      <c r="B402" s="42"/>
      <c r="C402" s="269" t="s">
        <v>592</v>
      </c>
      <c r="D402" s="269" t="s">
        <v>250</v>
      </c>
      <c r="E402" s="270" t="s">
        <v>593</v>
      </c>
      <c r="F402" s="271" t="s">
        <v>594</v>
      </c>
      <c r="G402" s="272" t="s">
        <v>167</v>
      </c>
      <c r="H402" s="273">
        <v>21</v>
      </c>
      <c r="I402" s="274"/>
      <c r="J402" s="275">
        <f>ROUND(I402*H402,2)</f>
        <v>0</v>
      </c>
      <c r="K402" s="271" t="s">
        <v>127</v>
      </c>
      <c r="L402" s="276"/>
      <c r="M402" s="277" t="s">
        <v>19</v>
      </c>
      <c r="N402" s="278" t="s">
        <v>46</v>
      </c>
      <c r="O402" s="87"/>
      <c r="P402" s="216">
        <f>O402*H402</f>
        <v>0</v>
      </c>
      <c r="Q402" s="216">
        <v>0.0077000000000000002</v>
      </c>
      <c r="R402" s="216">
        <f>Q402*H402</f>
        <v>0.16170000000000001</v>
      </c>
      <c r="S402" s="216">
        <v>0</v>
      </c>
      <c r="T402" s="217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8" t="s">
        <v>171</v>
      </c>
      <c r="AT402" s="218" t="s">
        <v>250</v>
      </c>
      <c r="AU402" s="218" t="s">
        <v>85</v>
      </c>
      <c r="AY402" s="20" t="s">
        <v>121</v>
      </c>
      <c r="BE402" s="219">
        <f>IF(N402="základní",J402,0)</f>
        <v>0</v>
      </c>
      <c r="BF402" s="219">
        <f>IF(N402="snížená",J402,0)</f>
        <v>0</v>
      </c>
      <c r="BG402" s="219">
        <f>IF(N402="zákl. přenesená",J402,0)</f>
        <v>0</v>
      </c>
      <c r="BH402" s="219">
        <f>IF(N402="sníž. přenesená",J402,0)</f>
        <v>0</v>
      </c>
      <c r="BI402" s="219">
        <f>IF(N402="nulová",J402,0)</f>
        <v>0</v>
      </c>
      <c r="BJ402" s="20" t="s">
        <v>83</v>
      </c>
      <c r="BK402" s="219">
        <f>ROUND(I402*H402,2)</f>
        <v>0</v>
      </c>
      <c r="BL402" s="20" t="s">
        <v>128</v>
      </c>
      <c r="BM402" s="218" t="s">
        <v>595</v>
      </c>
    </row>
    <row r="403" s="2" customFormat="1" ht="24.15" customHeight="1">
      <c r="A403" s="41"/>
      <c r="B403" s="42"/>
      <c r="C403" s="269" t="s">
        <v>596</v>
      </c>
      <c r="D403" s="269" t="s">
        <v>250</v>
      </c>
      <c r="E403" s="270" t="s">
        <v>597</v>
      </c>
      <c r="F403" s="271" t="s">
        <v>598</v>
      </c>
      <c r="G403" s="272" t="s">
        <v>433</v>
      </c>
      <c r="H403" s="273">
        <v>4</v>
      </c>
      <c r="I403" s="274"/>
      <c r="J403" s="275">
        <f>ROUND(I403*H403,2)</f>
        <v>0</v>
      </c>
      <c r="K403" s="271" t="s">
        <v>127</v>
      </c>
      <c r="L403" s="276"/>
      <c r="M403" s="277" t="s">
        <v>19</v>
      </c>
      <c r="N403" s="278" t="s">
        <v>46</v>
      </c>
      <c r="O403" s="87"/>
      <c r="P403" s="216">
        <f>O403*H403</f>
        <v>0</v>
      </c>
      <c r="Q403" s="216">
        <v>0.0030000000000000001</v>
      </c>
      <c r="R403" s="216">
        <f>Q403*H403</f>
        <v>0.012</v>
      </c>
      <c r="S403" s="216">
        <v>0</v>
      </c>
      <c r="T403" s="217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18" t="s">
        <v>171</v>
      </c>
      <c r="AT403" s="218" t="s">
        <v>250</v>
      </c>
      <c r="AU403" s="218" t="s">
        <v>85</v>
      </c>
      <c r="AY403" s="20" t="s">
        <v>121</v>
      </c>
      <c r="BE403" s="219">
        <f>IF(N403="základní",J403,0)</f>
        <v>0</v>
      </c>
      <c r="BF403" s="219">
        <f>IF(N403="snížená",J403,0)</f>
        <v>0</v>
      </c>
      <c r="BG403" s="219">
        <f>IF(N403="zákl. přenesená",J403,0)</f>
        <v>0</v>
      </c>
      <c r="BH403" s="219">
        <f>IF(N403="sníž. přenesená",J403,0)</f>
        <v>0</v>
      </c>
      <c r="BI403" s="219">
        <f>IF(N403="nulová",J403,0)</f>
        <v>0</v>
      </c>
      <c r="BJ403" s="20" t="s">
        <v>83</v>
      </c>
      <c r="BK403" s="219">
        <f>ROUND(I403*H403,2)</f>
        <v>0</v>
      </c>
      <c r="BL403" s="20" t="s">
        <v>128</v>
      </c>
      <c r="BM403" s="218" t="s">
        <v>599</v>
      </c>
    </row>
    <row r="404" s="2" customFormat="1" ht="33" customHeight="1">
      <c r="A404" s="41"/>
      <c r="B404" s="42"/>
      <c r="C404" s="207" t="s">
        <v>600</v>
      </c>
      <c r="D404" s="207" t="s">
        <v>123</v>
      </c>
      <c r="E404" s="208" t="s">
        <v>601</v>
      </c>
      <c r="F404" s="209" t="s">
        <v>602</v>
      </c>
      <c r="G404" s="210" t="s">
        <v>433</v>
      </c>
      <c r="H404" s="211">
        <v>8</v>
      </c>
      <c r="I404" s="212"/>
      <c r="J404" s="213">
        <f>ROUND(I404*H404,2)</f>
        <v>0</v>
      </c>
      <c r="K404" s="209" t="s">
        <v>127</v>
      </c>
      <c r="L404" s="47"/>
      <c r="M404" s="214" t="s">
        <v>19</v>
      </c>
      <c r="N404" s="215" t="s">
        <v>46</v>
      </c>
      <c r="O404" s="87"/>
      <c r="P404" s="216">
        <f>O404*H404</f>
        <v>0</v>
      </c>
      <c r="Q404" s="216">
        <v>0</v>
      </c>
      <c r="R404" s="216">
        <f>Q404*H404</f>
        <v>0</v>
      </c>
      <c r="S404" s="216">
        <v>0.082000000000000003</v>
      </c>
      <c r="T404" s="217">
        <f>S404*H404</f>
        <v>0.65600000000000003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18" t="s">
        <v>128</v>
      </c>
      <c r="AT404" s="218" t="s">
        <v>123</v>
      </c>
      <c r="AU404" s="218" t="s">
        <v>85</v>
      </c>
      <c r="AY404" s="20" t="s">
        <v>121</v>
      </c>
      <c r="BE404" s="219">
        <f>IF(N404="základní",J404,0)</f>
        <v>0</v>
      </c>
      <c r="BF404" s="219">
        <f>IF(N404="snížená",J404,0)</f>
        <v>0</v>
      </c>
      <c r="BG404" s="219">
        <f>IF(N404="zákl. přenesená",J404,0)</f>
        <v>0</v>
      </c>
      <c r="BH404" s="219">
        <f>IF(N404="sníž. přenesená",J404,0)</f>
        <v>0</v>
      </c>
      <c r="BI404" s="219">
        <f>IF(N404="nulová",J404,0)</f>
        <v>0</v>
      </c>
      <c r="BJ404" s="20" t="s">
        <v>83</v>
      </c>
      <c r="BK404" s="219">
        <f>ROUND(I404*H404,2)</f>
        <v>0</v>
      </c>
      <c r="BL404" s="20" t="s">
        <v>128</v>
      </c>
      <c r="BM404" s="218" t="s">
        <v>603</v>
      </c>
    </row>
    <row r="405" s="2" customFormat="1">
      <c r="A405" s="41"/>
      <c r="B405" s="42"/>
      <c r="C405" s="43"/>
      <c r="D405" s="220" t="s">
        <v>130</v>
      </c>
      <c r="E405" s="43"/>
      <c r="F405" s="221" t="s">
        <v>604</v>
      </c>
      <c r="G405" s="43"/>
      <c r="H405" s="43"/>
      <c r="I405" s="222"/>
      <c r="J405" s="43"/>
      <c r="K405" s="43"/>
      <c r="L405" s="47"/>
      <c r="M405" s="223"/>
      <c r="N405" s="224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130</v>
      </c>
      <c r="AU405" s="20" t="s">
        <v>85</v>
      </c>
    </row>
    <row r="406" s="13" customFormat="1">
      <c r="A406" s="13"/>
      <c r="B406" s="225"/>
      <c r="C406" s="226"/>
      <c r="D406" s="227" t="s">
        <v>132</v>
      </c>
      <c r="E406" s="228" t="s">
        <v>19</v>
      </c>
      <c r="F406" s="229" t="s">
        <v>133</v>
      </c>
      <c r="G406" s="226"/>
      <c r="H406" s="228" t="s">
        <v>19</v>
      </c>
      <c r="I406" s="230"/>
      <c r="J406" s="226"/>
      <c r="K406" s="226"/>
      <c r="L406" s="231"/>
      <c r="M406" s="232"/>
      <c r="N406" s="233"/>
      <c r="O406" s="233"/>
      <c r="P406" s="233"/>
      <c r="Q406" s="233"/>
      <c r="R406" s="233"/>
      <c r="S406" s="233"/>
      <c r="T406" s="23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5" t="s">
        <v>132</v>
      </c>
      <c r="AU406" s="235" t="s">
        <v>85</v>
      </c>
      <c r="AV406" s="13" t="s">
        <v>83</v>
      </c>
      <c r="AW406" s="13" t="s">
        <v>37</v>
      </c>
      <c r="AX406" s="13" t="s">
        <v>75</v>
      </c>
      <c r="AY406" s="235" t="s">
        <v>121</v>
      </c>
    </row>
    <row r="407" s="14" customFormat="1">
      <c r="A407" s="14"/>
      <c r="B407" s="236"/>
      <c r="C407" s="237"/>
      <c r="D407" s="227" t="s">
        <v>132</v>
      </c>
      <c r="E407" s="238" t="s">
        <v>19</v>
      </c>
      <c r="F407" s="239" t="s">
        <v>605</v>
      </c>
      <c r="G407" s="237"/>
      <c r="H407" s="240">
        <v>2</v>
      </c>
      <c r="I407" s="241"/>
      <c r="J407" s="237"/>
      <c r="K407" s="237"/>
      <c r="L407" s="242"/>
      <c r="M407" s="243"/>
      <c r="N407" s="244"/>
      <c r="O407" s="244"/>
      <c r="P407" s="244"/>
      <c r="Q407" s="244"/>
      <c r="R407" s="244"/>
      <c r="S407" s="244"/>
      <c r="T407" s="24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6" t="s">
        <v>132</v>
      </c>
      <c r="AU407" s="246" t="s">
        <v>85</v>
      </c>
      <c r="AV407" s="14" t="s">
        <v>85</v>
      </c>
      <c r="AW407" s="14" t="s">
        <v>37</v>
      </c>
      <c r="AX407" s="14" t="s">
        <v>75</v>
      </c>
      <c r="AY407" s="246" t="s">
        <v>121</v>
      </c>
    </row>
    <row r="408" s="14" customFormat="1">
      <c r="A408" s="14"/>
      <c r="B408" s="236"/>
      <c r="C408" s="237"/>
      <c r="D408" s="227" t="s">
        <v>132</v>
      </c>
      <c r="E408" s="238" t="s">
        <v>19</v>
      </c>
      <c r="F408" s="239" t="s">
        <v>606</v>
      </c>
      <c r="G408" s="237"/>
      <c r="H408" s="240">
        <v>2</v>
      </c>
      <c r="I408" s="241"/>
      <c r="J408" s="237"/>
      <c r="K408" s="237"/>
      <c r="L408" s="242"/>
      <c r="M408" s="243"/>
      <c r="N408" s="244"/>
      <c r="O408" s="244"/>
      <c r="P408" s="244"/>
      <c r="Q408" s="244"/>
      <c r="R408" s="244"/>
      <c r="S408" s="244"/>
      <c r="T408" s="24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6" t="s">
        <v>132</v>
      </c>
      <c r="AU408" s="246" t="s">
        <v>85</v>
      </c>
      <c r="AV408" s="14" t="s">
        <v>85</v>
      </c>
      <c r="AW408" s="14" t="s">
        <v>37</v>
      </c>
      <c r="AX408" s="14" t="s">
        <v>75</v>
      </c>
      <c r="AY408" s="246" t="s">
        <v>121</v>
      </c>
    </row>
    <row r="409" s="14" customFormat="1">
      <c r="A409" s="14"/>
      <c r="B409" s="236"/>
      <c r="C409" s="237"/>
      <c r="D409" s="227" t="s">
        <v>132</v>
      </c>
      <c r="E409" s="238" t="s">
        <v>19</v>
      </c>
      <c r="F409" s="239" t="s">
        <v>607</v>
      </c>
      <c r="G409" s="237"/>
      <c r="H409" s="240">
        <v>2</v>
      </c>
      <c r="I409" s="241"/>
      <c r="J409" s="237"/>
      <c r="K409" s="237"/>
      <c r="L409" s="242"/>
      <c r="M409" s="243"/>
      <c r="N409" s="244"/>
      <c r="O409" s="244"/>
      <c r="P409" s="244"/>
      <c r="Q409" s="244"/>
      <c r="R409" s="244"/>
      <c r="S409" s="244"/>
      <c r="T409" s="24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6" t="s">
        <v>132</v>
      </c>
      <c r="AU409" s="246" t="s">
        <v>85</v>
      </c>
      <c r="AV409" s="14" t="s">
        <v>85</v>
      </c>
      <c r="AW409" s="14" t="s">
        <v>37</v>
      </c>
      <c r="AX409" s="14" t="s">
        <v>75</v>
      </c>
      <c r="AY409" s="246" t="s">
        <v>121</v>
      </c>
    </row>
    <row r="410" s="14" customFormat="1">
      <c r="A410" s="14"/>
      <c r="B410" s="236"/>
      <c r="C410" s="237"/>
      <c r="D410" s="227" t="s">
        <v>132</v>
      </c>
      <c r="E410" s="238" t="s">
        <v>19</v>
      </c>
      <c r="F410" s="239" t="s">
        <v>608</v>
      </c>
      <c r="G410" s="237"/>
      <c r="H410" s="240">
        <v>2</v>
      </c>
      <c r="I410" s="241"/>
      <c r="J410" s="237"/>
      <c r="K410" s="237"/>
      <c r="L410" s="242"/>
      <c r="M410" s="243"/>
      <c r="N410" s="244"/>
      <c r="O410" s="244"/>
      <c r="P410" s="244"/>
      <c r="Q410" s="244"/>
      <c r="R410" s="244"/>
      <c r="S410" s="244"/>
      <c r="T410" s="24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6" t="s">
        <v>132</v>
      </c>
      <c r="AU410" s="246" t="s">
        <v>85</v>
      </c>
      <c r="AV410" s="14" t="s">
        <v>85</v>
      </c>
      <c r="AW410" s="14" t="s">
        <v>37</v>
      </c>
      <c r="AX410" s="14" t="s">
        <v>75</v>
      </c>
      <c r="AY410" s="246" t="s">
        <v>121</v>
      </c>
    </row>
    <row r="411" s="15" customFormat="1">
      <c r="A411" s="15"/>
      <c r="B411" s="247"/>
      <c r="C411" s="248"/>
      <c r="D411" s="227" t="s">
        <v>132</v>
      </c>
      <c r="E411" s="249" t="s">
        <v>19</v>
      </c>
      <c r="F411" s="250" t="s">
        <v>141</v>
      </c>
      <c r="G411" s="248"/>
      <c r="H411" s="251">
        <v>8</v>
      </c>
      <c r="I411" s="252"/>
      <c r="J411" s="248"/>
      <c r="K411" s="248"/>
      <c r="L411" s="253"/>
      <c r="M411" s="254"/>
      <c r="N411" s="255"/>
      <c r="O411" s="255"/>
      <c r="P411" s="255"/>
      <c r="Q411" s="255"/>
      <c r="R411" s="255"/>
      <c r="S411" s="255"/>
      <c r="T411" s="256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57" t="s">
        <v>132</v>
      </c>
      <c r="AU411" s="257" t="s">
        <v>85</v>
      </c>
      <c r="AV411" s="15" t="s">
        <v>128</v>
      </c>
      <c r="AW411" s="15" t="s">
        <v>37</v>
      </c>
      <c r="AX411" s="15" t="s">
        <v>83</v>
      </c>
      <c r="AY411" s="257" t="s">
        <v>121</v>
      </c>
    </row>
    <row r="412" s="12" customFormat="1" ht="20.88" customHeight="1">
      <c r="A412" s="12"/>
      <c r="B412" s="191"/>
      <c r="C412" s="192"/>
      <c r="D412" s="193" t="s">
        <v>74</v>
      </c>
      <c r="E412" s="205" t="s">
        <v>609</v>
      </c>
      <c r="F412" s="205" t="s">
        <v>610</v>
      </c>
      <c r="G412" s="192"/>
      <c r="H412" s="192"/>
      <c r="I412" s="195"/>
      <c r="J412" s="206">
        <f>BK412</f>
        <v>0</v>
      </c>
      <c r="K412" s="192"/>
      <c r="L412" s="197"/>
      <c r="M412" s="198"/>
      <c r="N412" s="199"/>
      <c r="O412" s="199"/>
      <c r="P412" s="200">
        <f>SUM(P413:P425)</f>
        <v>0</v>
      </c>
      <c r="Q412" s="199"/>
      <c r="R412" s="200">
        <f>SUM(R413:R425)</f>
        <v>0</v>
      </c>
      <c r="S412" s="199"/>
      <c r="T412" s="201">
        <f>SUM(T413:T425)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02" t="s">
        <v>83</v>
      </c>
      <c r="AT412" s="203" t="s">
        <v>74</v>
      </c>
      <c r="AU412" s="203" t="s">
        <v>85</v>
      </c>
      <c r="AY412" s="202" t="s">
        <v>121</v>
      </c>
      <c r="BK412" s="204">
        <f>SUM(BK413:BK425)</f>
        <v>0</v>
      </c>
    </row>
    <row r="413" s="2" customFormat="1" ht="24.15" customHeight="1">
      <c r="A413" s="41"/>
      <c r="B413" s="42"/>
      <c r="C413" s="207" t="s">
        <v>611</v>
      </c>
      <c r="D413" s="207" t="s">
        <v>123</v>
      </c>
      <c r="E413" s="208" t="s">
        <v>612</v>
      </c>
      <c r="F413" s="209" t="s">
        <v>613</v>
      </c>
      <c r="G413" s="210" t="s">
        <v>230</v>
      </c>
      <c r="H413" s="211">
        <v>167.839</v>
      </c>
      <c r="I413" s="212"/>
      <c r="J413" s="213">
        <f>ROUND(I413*H413,2)</f>
        <v>0</v>
      </c>
      <c r="K413" s="209" t="s">
        <v>127</v>
      </c>
      <c r="L413" s="47"/>
      <c r="M413" s="214" t="s">
        <v>19</v>
      </c>
      <c r="N413" s="215" t="s">
        <v>46</v>
      </c>
      <c r="O413" s="87"/>
      <c r="P413" s="216">
        <f>O413*H413</f>
        <v>0</v>
      </c>
      <c r="Q413" s="216">
        <v>0</v>
      </c>
      <c r="R413" s="216">
        <f>Q413*H413</f>
        <v>0</v>
      </c>
      <c r="S413" s="216">
        <v>0</v>
      </c>
      <c r="T413" s="217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18" t="s">
        <v>128</v>
      </c>
      <c r="AT413" s="218" t="s">
        <v>123</v>
      </c>
      <c r="AU413" s="218" t="s">
        <v>142</v>
      </c>
      <c r="AY413" s="20" t="s">
        <v>121</v>
      </c>
      <c r="BE413" s="219">
        <f>IF(N413="základní",J413,0)</f>
        <v>0</v>
      </c>
      <c r="BF413" s="219">
        <f>IF(N413="snížená",J413,0)</f>
        <v>0</v>
      </c>
      <c r="BG413" s="219">
        <f>IF(N413="zákl. přenesená",J413,0)</f>
        <v>0</v>
      </c>
      <c r="BH413" s="219">
        <f>IF(N413="sníž. přenesená",J413,0)</f>
        <v>0</v>
      </c>
      <c r="BI413" s="219">
        <f>IF(N413="nulová",J413,0)</f>
        <v>0</v>
      </c>
      <c r="BJ413" s="20" t="s">
        <v>83</v>
      </c>
      <c r="BK413" s="219">
        <f>ROUND(I413*H413,2)</f>
        <v>0</v>
      </c>
      <c r="BL413" s="20" t="s">
        <v>128</v>
      </c>
      <c r="BM413" s="218" t="s">
        <v>614</v>
      </c>
    </row>
    <row r="414" s="2" customFormat="1">
      <c r="A414" s="41"/>
      <c r="B414" s="42"/>
      <c r="C414" s="43"/>
      <c r="D414" s="220" t="s">
        <v>130</v>
      </c>
      <c r="E414" s="43"/>
      <c r="F414" s="221" t="s">
        <v>615</v>
      </c>
      <c r="G414" s="43"/>
      <c r="H414" s="43"/>
      <c r="I414" s="222"/>
      <c r="J414" s="43"/>
      <c r="K414" s="43"/>
      <c r="L414" s="47"/>
      <c r="M414" s="223"/>
      <c r="N414" s="224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130</v>
      </c>
      <c r="AU414" s="20" t="s">
        <v>142</v>
      </c>
    </row>
    <row r="415" s="14" customFormat="1">
      <c r="A415" s="14"/>
      <c r="B415" s="236"/>
      <c r="C415" s="237"/>
      <c r="D415" s="227" t="s">
        <v>132</v>
      </c>
      <c r="E415" s="238" t="s">
        <v>19</v>
      </c>
      <c r="F415" s="239" t="s">
        <v>616</v>
      </c>
      <c r="G415" s="237"/>
      <c r="H415" s="240">
        <v>75.094999999999999</v>
      </c>
      <c r="I415" s="241"/>
      <c r="J415" s="237"/>
      <c r="K415" s="237"/>
      <c r="L415" s="242"/>
      <c r="M415" s="243"/>
      <c r="N415" s="244"/>
      <c r="O415" s="244"/>
      <c r="P415" s="244"/>
      <c r="Q415" s="244"/>
      <c r="R415" s="244"/>
      <c r="S415" s="244"/>
      <c r="T415" s="245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6" t="s">
        <v>132</v>
      </c>
      <c r="AU415" s="246" t="s">
        <v>142</v>
      </c>
      <c r="AV415" s="14" t="s">
        <v>85</v>
      </c>
      <c r="AW415" s="14" t="s">
        <v>37</v>
      </c>
      <c r="AX415" s="14" t="s">
        <v>75</v>
      </c>
      <c r="AY415" s="246" t="s">
        <v>121</v>
      </c>
    </row>
    <row r="416" s="14" customFormat="1">
      <c r="A416" s="14"/>
      <c r="B416" s="236"/>
      <c r="C416" s="237"/>
      <c r="D416" s="227" t="s">
        <v>132</v>
      </c>
      <c r="E416" s="238" t="s">
        <v>19</v>
      </c>
      <c r="F416" s="239" t="s">
        <v>617</v>
      </c>
      <c r="G416" s="237"/>
      <c r="H416" s="240">
        <v>92.744</v>
      </c>
      <c r="I416" s="241"/>
      <c r="J416" s="237"/>
      <c r="K416" s="237"/>
      <c r="L416" s="242"/>
      <c r="M416" s="243"/>
      <c r="N416" s="244"/>
      <c r="O416" s="244"/>
      <c r="P416" s="244"/>
      <c r="Q416" s="244"/>
      <c r="R416" s="244"/>
      <c r="S416" s="244"/>
      <c r="T416" s="24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6" t="s">
        <v>132</v>
      </c>
      <c r="AU416" s="246" t="s">
        <v>142</v>
      </c>
      <c r="AV416" s="14" t="s">
        <v>85</v>
      </c>
      <c r="AW416" s="14" t="s">
        <v>37</v>
      </c>
      <c r="AX416" s="14" t="s">
        <v>75</v>
      </c>
      <c r="AY416" s="246" t="s">
        <v>121</v>
      </c>
    </row>
    <row r="417" s="15" customFormat="1">
      <c r="A417" s="15"/>
      <c r="B417" s="247"/>
      <c r="C417" s="248"/>
      <c r="D417" s="227" t="s">
        <v>132</v>
      </c>
      <c r="E417" s="249" t="s">
        <v>19</v>
      </c>
      <c r="F417" s="250" t="s">
        <v>141</v>
      </c>
      <c r="G417" s="248"/>
      <c r="H417" s="251">
        <v>167.839</v>
      </c>
      <c r="I417" s="252"/>
      <c r="J417" s="248"/>
      <c r="K417" s="248"/>
      <c r="L417" s="253"/>
      <c r="M417" s="254"/>
      <c r="N417" s="255"/>
      <c r="O417" s="255"/>
      <c r="P417" s="255"/>
      <c r="Q417" s="255"/>
      <c r="R417" s="255"/>
      <c r="S417" s="255"/>
      <c r="T417" s="256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7" t="s">
        <v>132</v>
      </c>
      <c r="AU417" s="257" t="s">
        <v>142</v>
      </c>
      <c r="AV417" s="15" t="s">
        <v>128</v>
      </c>
      <c r="AW417" s="15" t="s">
        <v>37</v>
      </c>
      <c r="AX417" s="15" t="s">
        <v>83</v>
      </c>
      <c r="AY417" s="257" t="s">
        <v>121</v>
      </c>
    </row>
    <row r="418" s="2" customFormat="1" ht="24.15" customHeight="1">
      <c r="A418" s="41"/>
      <c r="B418" s="42"/>
      <c r="C418" s="207" t="s">
        <v>618</v>
      </c>
      <c r="D418" s="207" t="s">
        <v>123</v>
      </c>
      <c r="E418" s="208" t="s">
        <v>619</v>
      </c>
      <c r="F418" s="209" t="s">
        <v>620</v>
      </c>
      <c r="G418" s="210" t="s">
        <v>230</v>
      </c>
      <c r="H418" s="211">
        <v>1846.229</v>
      </c>
      <c r="I418" s="212"/>
      <c r="J418" s="213">
        <f>ROUND(I418*H418,2)</f>
        <v>0</v>
      </c>
      <c r="K418" s="209" t="s">
        <v>127</v>
      </c>
      <c r="L418" s="47"/>
      <c r="M418" s="214" t="s">
        <v>19</v>
      </c>
      <c r="N418" s="215" t="s">
        <v>46</v>
      </c>
      <c r="O418" s="87"/>
      <c r="P418" s="216">
        <f>O418*H418</f>
        <v>0</v>
      </c>
      <c r="Q418" s="216">
        <v>0</v>
      </c>
      <c r="R418" s="216">
        <f>Q418*H418</f>
        <v>0</v>
      </c>
      <c r="S418" s="216">
        <v>0</v>
      </c>
      <c r="T418" s="217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18" t="s">
        <v>128</v>
      </c>
      <c r="AT418" s="218" t="s">
        <v>123</v>
      </c>
      <c r="AU418" s="218" t="s">
        <v>142</v>
      </c>
      <c r="AY418" s="20" t="s">
        <v>121</v>
      </c>
      <c r="BE418" s="219">
        <f>IF(N418="základní",J418,0)</f>
        <v>0</v>
      </c>
      <c r="BF418" s="219">
        <f>IF(N418="snížená",J418,0)</f>
        <v>0</v>
      </c>
      <c r="BG418" s="219">
        <f>IF(N418="zákl. přenesená",J418,0)</f>
        <v>0</v>
      </c>
      <c r="BH418" s="219">
        <f>IF(N418="sníž. přenesená",J418,0)</f>
        <v>0</v>
      </c>
      <c r="BI418" s="219">
        <f>IF(N418="nulová",J418,0)</f>
        <v>0</v>
      </c>
      <c r="BJ418" s="20" t="s">
        <v>83</v>
      </c>
      <c r="BK418" s="219">
        <f>ROUND(I418*H418,2)</f>
        <v>0</v>
      </c>
      <c r="BL418" s="20" t="s">
        <v>128</v>
      </c>
      <c r="BM418" s="218" t="s">
        <v>621</v>
      </c>
    </row>
    <row r="419" s="2" customFormat="1">
      <c r="A419" s="41"/>
      <c r="B419" s="42"/>
      <c r="C419" s="43"/>
      <c r="D419" s="220" t="s">
        <v>130</v>
      </c>
      <c r="E419" s="43"/>
      <c r="F419" s="221" t="s">
        <v>622</v>
      </c>
      <c r="G419" s="43"/>
      <c r="H419" s="43"/>
      <c r="I419" s="222"/>
      <c r="J419" s="43"/>
      <c r="K419" s="43"/>
      <c r="L419" s="47"/>
      <c r="M419" s="223"/>
      <c r="N419" s="224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130</v>
      </c>
      <c r="AU419" s="20" t="s">
        <v>142</v>
      </c>
    </row>
    <row r="420" s="14" customFormat="1">
      <c r="A420" s="14"/>
      <c r="B420" s="236"/>
      <c r="C420" s="237"/>
      <c r="D420" s="227" t="s">
        <v>132</v>
      </c>
      <c r="E420" s="238" t="s">
        <v>19</v>
      </c>
      <c r="F420" s="239" t="s">
        <v>623</v>
      </c>
      <c r="G420" s="237"/>
      <c r="H420" s="240">
        <v>1846.229</v>
      </c>
      <c r="I420" s="241"/>
      <c r="J420" s="237"/>
      <c r="K420" s="237"/>
      <c r="L420" s="242"/>
      <c r="M420" s="243"/>
      <c r="N420" s="244"/>
      <c r="O420" s="244"/>
      <c r="P420" s="244"/>
      <c r="Q420" s="244"/>
      <c r="R420" s="244"/>
      <c r="S420" s="244"/>
      <c r="T420" s="24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6" t="s">
        <v>132</v>
      </c>
      <c r="AU420" s="246" t="s">
        <v>142</v>
      </c>
      <c r="AV420" s="14" t="s">
        <v>85</v>
      </c>
      <c r="AW420" s="14" t="s">
        <v>37</v>
      </c>
      <c r="AX420" s="14" t="s">
        <v>83</v>
      </c>
      <c r="AY420" s="246" t="s">
        <v>121</v>
      </c>
    </row>
    <row r="421" s="2" customFormat="1" ht="16.5" customHeight="1">
      <c r="A421" s="41"/>
      <c r="B421" s="42"/>
      <c r="C421" s="207" t="s">
        <v>624</v>
      </c>
      <c r="D421" s="207" t="s">
        <v>123</v>
      </c>
      <c r="E421" s="208" t="s">
        <v>625</v>
      </c>
      <c r="F421" s="209" t="s">
        <v>626</v>
      </c>
      <c r="G421" s="210" t="s">
        <v>230</v>
      </c>
      <c r="H421" s="211">
        <v>167.839</v>
      </c>
      <c r="I421" s="212"/>
      <c r="J421" s="213">
        <f>ROUND(I421*H421,2)</f>
        <v>0</v>
      </c>
      <c r="K421" s="209" t="s">
        <v>127</v>
      </c>
      <c r="L421" s="47"/>
      <c r="M421" s="214" t="s">
        <v>19</v>
      </c>
      <c r="N421" s="215" t="s">
        <v>46</v>
      </c>
      <c r="O421" s="87"/>
      <c r="P421" s="216">
        <f>O421*H421</f>
        <v>0</v>
      </c>
      <c r="Q421" s="216">
        <v>0</v>
      </c>
      <c r="R421" s="216">
        <f>Q421*H421</f>
        <v>0</v>
      </c>
      <c r="S421" s="216">
        <v>0</v>
      </c>
      <c r="T421" s="217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18" t="s">
        <v>128</v>
      </c>
      <c r="AT421" s="218" t="s">
        <v>123</v>
      </c>
      <c r="AU421" s="218" t="s">
        <v>142</v>
      </c>
      <c r="AY421" s="20" t="s">
        <v>121</v>
      </c>
      <c r="BE421" s="219">
        <f>IF(N421="základní",J421,0)</f>
        <v>0</v>
      </c>
      <c r="BF421" s="219">
        <f>IF(N421="snížená",J421,0)</f>
        <v>0</v>
      </c>
      <c r="BG421" s="219">
        <f>IF(N421="zákl. přenesená",J421,0)</f>
        <v>0</v>
      </c>
      <c r="BH421" s="219">
        <f>IF(N421="sníž. přenesená",J421,0)</f>
        <v>0</v>
      </c>
      <c r="BI421" s="219">
        <f>IF(N421="nulová",J421,0)</f>
        <v>0</v>
      </c>
      <c r="BJ421" s="20" t="s">
        <v>83</v>
      </c>
      <c r="BK421" s="219">
        <f>ROUND(I421*H421,2)</f>
        <v>0</v>
      </c>
      <c r="BL421" s="20" t="s">
        <v>128</v>
      </c>
      <c r="BM421" s="218" t="s">
        <v>627</v>
      </c>
    </row>
    <row r="422" s="2" customFormat="1">
      <c r="A422" s="41"/>
      <c r="B422" s="42"/>
      <c r="C422" s="43"/>
      <c r="D422" s="220" t="s">
        <v>130</v>
      </c>
      <c r="E422" s="43"/>
      <c r="F422" s="221" t="s">
        <v>628</v>
      </c>
      <c r="G422" s="43"/>
      <c r="H422" s="43"/>
      <c r="I422" s="222"/>
      <c r="J422" s="43"/>
      <c r="K422" s="43"/>
      <c r="L422" s="47"/>
      <c r="M422" s="223"/>
      <c r="N422" s="224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130</v>
      </c>
      <c r="AU422" s="20" t="s">
        <v>142</v>
      </c>
    </row>
    <row r="423" s="14" customFormat="1">
      <c r="A423" s="14"/>
      <c r="B423" s="236"/>
      <c r="C423" s="237"/>
      <c r="D423" s="227" t="s">
        <v>132</v>
      </c>
      <c r="E423" s="238" t="s">
        <v>19</v>
      </c>
      <c r="F423" s="239" t="s">
        <v>616</v>
      </c>
      <c r="G423" s="237"/>
      <c r="H423" s="240">
        <v>75.094999999999999</v>
      </c>
      <c r="I423" s="241"/>
      <c r="J423" s="237"/>
      <c r="K423" s="237"/>
      <c r="L423" s="242"/>
      <c r="M423" s="243"/>
      <c r="N423" s="244"/>
      <c r="O423" s="244"/>
      <c r="P423" s="244"/>
      <c r="Q423" s="244"/>
      <c r="R423" s="244"/>
      <c r="S423" s="244"/>
      <c r="T423" s="245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6" t="s">
        <v>132</v>
      </c>
      <c r="AU423" s="246" t="s">
        <v>142</v>
      </c>
      <c r="AV423" s="14" t="s">
        <v>85</v>
      </c>
      <c r="AW423" s="14" t="s">
        <v>37</v>
      </c>
      <c r="AX423" s="14" t="s">
        <v>75</v>
      </c>
      <c r="AY423" s="246" t="s">
        <v>121</v>
      </c>
    </row>
    <row r="424" s="14" customFormat="1">
      <c r="A424" s="14"/>
      <c r="B424" s="236"/>
      <c r="C424" s="237"/>
      <c r="D424" s="227" t="s">
        <v>132</v>
      </c>
      <c r="E424" s="238" t="s">
        <v>19</v>
      </c>
      <c r="F424" s="239" t="s">
        <v>617</v>
      </c>
      <c r="G424" s="237"/>
      <c r="H424" s="240">
        <v>92.744</v>
      </c>
      <c r="I424" s="241"/>
      <c r="J424" s="237"/>
      <c r="K424" s="237"/>
      <c r="L424" s="242"/>
      <c r="M424" s="243"/>
      <c r="N424" s="244"/>
      <c r="O424" s="244"/>
      <c r="P424" s="244"/>
      <c r="Q424" s="244"/>
      <c r="R424" s="244"/>
      <c r="S424" s="244"/>
      <c r="T424" s="245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6" t="s">
        <v>132</v>
      </c>
      <c r="AU424" s="246" t="s">
        <v>142</v>
      </c>
      <c r="AV424" s="14" t="s">
        <v>85</v>
      </c>
      <c r="AW424" s="14" t="s">
        <v>37</v>
      </c>
      <c r="AX424" s="14" t="s">
        <v>75</v>
      </c>
      <c r="AY424" s="246" t="s">
        <v>121</v>
      </c>
    </row>
    <row r="425" s="15" customFormat="1">
      <c r="A425" s="15"/>
      <c r="B425" s="247"/>
      <c r="C425" s="248"/>
      <c r="D425" s="227" t="s">
        <v>132</v>
      </c>
      <c r="E425" s="249" t="s">
        <v>19</v>
      </c>
      <c r="F425" s="250" t="s">
        <v>141</v>
      </c>
      <c r="G425" s="248"/>
      <c r="H425" s="251">
        <v>167.839</v>
      </c>
      <c r="I425" s="252"/>
      <c r="J425" s="248"/>
      <c r="K425" s="248"/>
      <c r="L425" s="253"/>
      <c r="M425" s="254"/>
      <c r="N425" s="255"/>
      <c r="O425" s="255"/>
      <c r="P425" s="255"/>
      <c r="Q425" s="255"/>
      <c r="R425" s="255"/>
      <c r="S425" s="255"/>
      <c r="T425" s="256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57" t="s">
        <v>132</v>
      </c>
      <c r="AU425" s="257" t="s">
        <v>142</v>
      </c>
      <c r="AV425" s="15" t="s">
        <v>128</v>
      </c>
      <c r="AW425" s="15" t="s">
        <v>37</v>
      </c>
      <c r="AX425" s="15" t="s">
        <v>83</v>
      </c>
      <c r="AY425" s="257" t="s">
        <v>121</v>
      </c>
    </row>
    <row r="426" s="12" customFormat="1" ht="22.8" customHeight="1">
      <c r="A426" s="12"/>
      <c r="B426" s="191"/>
      <c r="C426" s="192"/>
      <c r="D426" s="193" t="s">
        <v>74</v>
      </c>
      <c r="E426" s="205" t="s">
        <v>629</v>
      </c>
      <c r="F426" s="205" t="s">
        <v>630</v>
      </c>
      <c r="G426" s="192"/>
      <c r="H426" s="192"/>
      <c r="I426" s="195"/>
      <c r="J426" s="206">
        <f>BK426</f>
        <v>0</v>
      </c>
      <c r="K426" s="192"/>
      <c r="L426" s="197"/>
      <c r="M426" s="198"/>
      <c r="N426" s="199"/>
      <c r="O426" s="199"/>
      <c r="P426" s="200">
        <f>SUM(P427:P432)</f>
        <v>0</v>
      </c>
      <c r="Q426" s="199"/>
      <c r="R426" s="200">
        <f>SUM(R427:R432)</f>
        <v>0</v>
      </c>
      <c r="S426" s="199"/>
      <c r="T426" s="201">
        <f>SUM(T427:T432)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02" t="s">
        <v>83</v>
      </c>
      <c r="AT426" s="203" t="s">
        <v>74</v>
      </c>
      <c r="AU426" s="203" t="s">
        <v>83</v>
      </c>
      <c r="AY426" s="202" t="s">
        <v>121</v>
      </c>
      <c r="BK426" s="204">
        <f>SUM(BK427:BK432)</f>
        <v>0</v>
      </c>
    </row>
    <row r="427" s="2" customFormat="1" ht="24.15" customHeight="1">
      <c r="A427" s="41"/>
      <c r="B427" s="42"/>
      <c r="C427" s="207" t="s">
        <v>631</v>
      </c>
      <c r="D427" s="207" t="s">
        <v>123</v>
      </c>
      <c r="E427" s="208" t="s">
        <v>632</v>
      </c>
      <c r="F427" s="209" t="s">
        <v>633</v>
      </c>
      <c r="G427" s="210" t="s">
        <v>230</v>
      </c>
      <c r="H427" s="211">
        <v>75.094999999999999</v>
      </c>
      <c r="I427" s="212"/>
      <c r="J427" s="213">
        <f>ROUND(I427*H427,2)</f>
        <v>0</v>
      </c>
      <c r="K427" s="209" t="s">
        <v>127</v>
      </c>
      <c r="L427" s="47"/>
      <c r="M427" s="214" t="s">
        <v>19</v>
      </c>
      <c r="N427" s="215" t="s">
        <v>46</v>
      </c>
      <c r="O427" s="87"/>
      <c r="P427" s="216">
        <f>O427*H427</f>
        <v>0</v>
      </c>
      <c r="Q427" s="216">
        <v>0</v>
      </c>
      <c r="R427" s="216">
        <f>Q427*H427</f>
        <v>0</v>
      </c>
      <c r="S427" s="216">
        <v>0</v>
      </c>
      <c r="T427" s="217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18" t="s">
        <v>128</v>
      </c>
      <c r="AT427" s="218" t="s">
        <v>123</v>
      </c>
      <c r="AU427" s="218" t="s">
        <v>85</v>
      </c>
      <c r="AY427" s="20" t="s">
        <v>121</v>
      </c>
      <c r="BE427" s="219">
        <f>IF(N427="základní",J427,0)</f>
        <v>0</v>
      </c>
      <c r="BF427" s="219">
        <f>IF(N427="snížená",J427,0)</f>
        <v>0</v>
      </c>
      <c r="BG427" s="219">
        <f>IF(N427="zákl. přenesená",J427,0)</f>
        <v>0</v>
      </c>
      <c r="BH427" s="219">
        <f>IF(N427="sníž. přenesená",J427,0)</f>
        <v>0</v>
      </c>
      <c r="BI427" s="219">
        <f>IF(N427="nulová",J427,0)</f>
        <v>0</v>
      </c>
      <c r="BJ427" s="20" t="s">
        <v>83</v>
      </c>
      <c r="BK427" s="219">
        <f>ROUND(I427*H427,2)</f>
        <v>0</v>
      </c>
      <c r="BL427" s="20" t="s">
        <v>128</v>
      </c>
      <c r="BM427" s="218" t="s">
        <v>634</v>
      </c>
    </row>
    <row r="428" s="2" customFormat="1">
      <c r="A428" s="41"/>
      <c r="B428" s="42"/>
      <c r="C428" s="43"/>
      <c r="D428" s="220" t="s">
        <v>130</v>
      </c>
      <c r="E428" s="43"/>
      <c r="F428" s="221" t="s">
        <v>635</v>
      </c>
      <c r="G428" s="43"/>
      <c r="H428" s="43"/>
      <c r="I428" s="222"/>
      <c r="J428" s="43"/>
      <c r="K428" s="43"/>
      <c r="L428" s="47"/>
      <c r="M428" s="223"/>
      <c r="N428" s="224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130</v>
      </c>
      <c r="AU428" s="20" t="s">
        <v>85</v>
      </c>
    </row>
    <row r="429" s="14" customFormat="1">
      <c r="A429" s="14"/>
      <c r="B429" s="236"/>
      <c r="C429" s="237"/>
      <c r="D429" s="227" t="s">
        <v>132</v>
      </c>
      <c r="E429" s="238" t="s">
        <v>19</v>
      </c>
      <c r="F429" s="239" t="s">
        <v>616</v>
      </c>
      <c r="G429" s="237"/>
      <c r="H429" s="240">
        <v>75.094999999999999</v>
      </c>
      <c r="I429" s="241"/>
      <c r="J429" s="237"/>
      <c r="K429" s="237"/>
      <c r="L429" s="242"/>
      <c r="M429" s="243"/>
      <c r="N429" s="244"/>
      <c r="O429" s="244"/>
      <c r="P429" s="244"/>
      <c r="Q429" s="244"/>
      <c r="R429" s="244"/>
      <c r="S429" s="244"/>
      <c r="T429" s="245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6" t="s">
        <v>132</v>
      </c>
      <c r="AU429" s="246" t="s">
        <v>85</v>
      </c>
      <c r="AV429" s="14" t="s">
        <v>85</v>
      </c>
      <c r="AW429" s="14" t="s">
        <v>37</v>
      </c>
      <c r="AX429" s="14" t="s">
        <v>83</v>
      </c>
      <c r="AY429" s="246" t="s">
        <v>121</v>
      </c>
    </row>
    <row r="430" s="2" customFormat="1" ht="24.15" customHeight="1">
      <c r="A430" s="41"/>
      <c r="B430" s="42"/>
      <c r="C430" s="207" t="s">
        <v>636</v>
      </c>
      <c r="D430" s="207" t="s">
        <v>123</v>
      </c>
      <c r="E430" s="208" t="s">
        <v>637</v>
      </c>
      <c r="F430" s="209" t="s">
        <v>638</v>
      </c>
      <c r="G430" s="210" t="s">
        <v>230</v>
      </c>
      <c r="H430" s="211">
        <v>92.744</v>
      </c>
      <c r="I430" s="212"/>
      <c r="J430" s="213">
        <f>ROUND(I430*H430,2)</f>
        <v>0</v>
      </c>
      <c r="K430" s="209" t="s">
        <v>127</v>
      </c>
      <c r="L430" s="47"/>
      <c r="M430" s="214" t="s">
        <v>19</v>
      </c>
      <c r="N430" s="215" t="s">
        <v>46</v>
      </c>
      <c r="O430" s="87"/>
      <c r="P430" s="216">
        <f>O430*H430</f>
        <v>0</v>
      </c>
      <c r="Q430" s="216">
        <v>0</v>
      </c>
      <c r="R430" s="216">
        <f>Q430*H430</f>
        <v>0</v>
      </c>
      <c r="S430" s="216">
        <v>0</v>
      </c>
      <c r="T430" s="217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18" t="s">
        <v>128</v>
      </c>
      <c r="AT430" s="218" t="s">
        <v>123</v>
      </c>
      <c r="AU430" s="218" t="s">
        <v>85</v>
      </c>
      <c r="AY430" s="20" t="s">
        <v>121</v>
      </c>
      <c r="BE430" s="219">
        <f>IF(N430="základní",J430,0)</f>
        <v>0</v>
      </c>
      <c r="BF430" s="219">
        <f>IF(N430="snížená",J430,0)</f>
        <v>0</v>
      </c>
      <c r="BG430" s="219">
        <f>IF(N430="zákl. přenesená",J430,0)</f>
        <v>0</v>
      </c>
      <c r="BH430" s="219">
        <f>IF(N430="sníž. přenesená",J430,0)</f>
        <v>0</v>
      </c>
      <c r="BI430" s="219">
        <f>IF(N430="nulová",J430,0)</f>
        <v>0</v>
      </c>
      <c r="BJ430" s="20" t="s">
        <v>83</v>
      </c>
      <c r="BK430" s="219">
        <f>ROUND(I430*H430,2)</f>
        <v>0</v>
      </c>
      <c r="BL430" s="20" t="s">
        <v>128</v>
      </c>
      <c r="BM430" s="218" t="s">
        <v>639</v>
      </c>
    </row>
    <row r="431" s="2" customFormat="1">
      <c r="A431" s="41"/>
      <c r="B431" s="42"/>
      <c r="C431" s="43"/>
      <c r="D431" s="220" t="s">
        <v>130</v>
      </c>
      <c r="E431" s="43"/>
      <c r="F431" s="221" t="s">
        <v>640</v>
      </c>
      <c r="G431" s="43"/>
      <c r="H431" s="43"/>
      <c r="I431" s="222"/>
      <c r="J431" s="43"/>
      <c r="K431" s="43"/>
      <c r="L431" s="47"/>
      <c r="M431" s="223"/>
      <c r="N431" s="224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130</v>
      </c>
      <c r="AU431" s="20" t="s">
        <v>85</v>
      </c>
    </row>
    <row r="432" s="14" customFormat="1">
      <c r="A432" s="14"/>
      <c r="B432" s="236"/>
      <c r="C432" s="237"/>
      <c r="D432" s="227" t="s">
        <v>132</v>
      </c>
      <c r="E432" s="238" t="s">
        <v>19</v>
      </c>
      <c r="F432" s="239" t="s">
        <v>617</v>
      </c>
      <c r="G432" s="237"/>
      <c r="H432" s="240">
        <v>92.744</v>
      </c>
      <c r="I432" s="241"/>
      <c r="J432" s="237"/>
      <c r="K432" s="237"/>
      <c r="L432" s="242"/>
      <c r="M432" s="243"/>
      <c r="N432" s="244"/>
      <c r="O432" s="244"/>
      <c r="P432" s="244"/>
      <c r="Q432" s="244"/>
      <c r="R432" s="244"/>
      <c r="S432" s="244"/>
      <c r="T432" s="24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6" t="s">
        <v>132</v>
      </c>
      <c r="AU432" s="246" t="s">
        <v>85</v>
      </c>
      <c r="AV432" s="14" t="s">
        <v>85</v>
      </c>
      <c r="AW432" s="14" t="s">
        <v>37</v>
      </c>
      <c r="AX432" s="14" t="s">
        <v>83</v>
      </c>
      <c r="AY432" s="246" t="s">
        <v>121</v>
      </c>
    </row>
    <row r="433" s="12" customFormat="1" ht="22.8" customHeight="1">
      <c r="A433" s="12"/>
      <c r="B433" s="191"/>
      <c r="C433" s="192"/>
      <c r="D433" s="193" t="s">
        <v>74</v>
      </c>
      <c r="E433" s="205" t="s">
        <v>641</v>
      </c>
      <c r="F433" s="205" t="s">
        <v>642</v>
      </c>
      <c r="G433" s="192"/>
      <c r="H433" s="192"/>
      <c r="I433" s="195"/>
      <c r="J433" s="206">
        <f>BK433</f>
        <v>0</v>
      </c>
      <c r="K433" s="192"/>
      <c r="L433" s="197"/>
      <c r="M433" s="198"/>
      <c r="N433" s="199"/>
      <c r="O433" s="199"/>
      <c r="P433" s="200">
        <f>SUM(P434:P435)</f>
        <v>0</v>
      </c>
      <c r="Q433" s="199"/>
      <c r="R433" s="200">
        <f>SUM(R434:R435)</f>
        <v>0</v>
      </c>
      <c r="S433" s="199"/>
      <c r="T433" s="201">
        <f>SUM(T434:T435)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02" t="s">
        <v>83</v>
      </c>
      <c r="AT433" s="203" t="s">
        <v>74</v>
      </c>
      <c r="AU433" s="203" t="s">
        <v>83</v>
      </c>
      <c r="AY433" s="202" t="s">
        <v>121</v>
      </c>
      <c r="BK433" s="204">
        <f>SUM(BK434:BK435)</f>
        <v>0</v>
      </c>
    </row>
    <row r="434" s="2" customFormat="1" ht="24.15" customHeight="1">
      <c r="A434" s="41"/>
      <c r="B434" s="42"/>
      <c r="C434" s="207" t="s">
        <v>643</v>
      </c>
      <c r="D434" s="207" t="s">
        <v>123</v>
      </c>
      <c r="E434" s="208" t="s">
        <v>644</v>
      </c>
      <c r="F434" s="209" t="s">
        <v>645</v>
      </c>
      <c r="G434" s="210" t="s">
        <v>230</v>
      </c>
      <c r="H434" s="211">
        <v>693.80100000000004</v>
      </c>
      <c r="I434" s="212"/>
      <c r="J434" s="213">
        <f>ROUND(I434*H434,2)</f>
        <v>0</v>
      </c>
      <c r="K434" s="209" t="s">
        <v>127</v>
      </c>
      <c r="L434" s="47"/>
      <c r="M434" s="214" t="s">
        <v>19</v>
      </c>
      <c r="N434" s="215" t="s">
        <v>46</v>
      </c>
      <c r="O434" s="87"/>
      <c r="P434" s="216">
        <f>O434*H434</f>
        <v>0</v>
      </c>
      <c r="Q434" s="216">
        <v>0</v>
      </c>
      <c r="R434" s="216">
        <f>Q434*H434</f>
        <v>0</v>
      </c>
      <c r="S434" s="216">
        <v>0</v>
      </c>
      <c r="T434" s="217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18" t="s">
        <v>128</v>
      </c>
      <c r="AT434" s="218" t="s">
        <v>123</v>
      </c>
      <c r="AU434" s="218" t="s">
        <v>85</v>
      </c>
      <c r="AY434" s="20" t="s">
        <v>121</v>
      </c>
      <c r="BE434" s="219">
        <f>IF(N434="základní",J434,0)</f>
        <v>0</v>
      </c>
      <c r="BF434" s="219">
        <f>IF(N434="snížená",J434,0)</f>
        <v>0</v>
      </c>
      <c r="BG434" s="219">
        <f>IF(N434="zákl. přenesená",J434,0)</f>
        <v>0</v>
      </c>
      <c r="BH434" s="219">
        <f>IF(N434="sníž. přenesená",J434,0)</f>
        <v>0</v>
      </c>
      <c r="BI434" s="219">
        <f>IF(N434="nulová",J434,0)</f>
        <v>0</v>
      </c>
      <c r="BJ434" s="20" t="s">
        <v>83</v>
      </c>
      <c r="BK434" s="219">
        <f>ROUND(I434*H434,2)</f>
        <v>0</v>
      </c>
      <c r="BL434" s="20" t="s">
        <v>128</v>
      </c>
      <c r="BM434" s="218" t="s">
        <v>646</v>
      </c>
    </row>
    <row r="435" s="2" customFormat="1">
      <c r="A435" s="41"/>
      <c r="B435" s="42"/>
      <c r="C435" s="43"/>
      <c r="D435" s="220" t="s">
        <v>130</v>
      </c>
      <c r="E435" s="43"/>
      <c r="F435" s="221" t="s">
        <v>647</v>
      </c>
      <c r="G435" s="43"/>
      <c r="H435" s="43"/>
      <c r="I435" s="222"/>
      <c r="J435" s="43"/>
      <c r="K435" s="43"/>
      <c r="L435" s="47"/>
      <c r="M435" s="279"/>
      <c r="N435" s="280"/>
      <c r="O435" s="281"/>
      <c r="P435" s="281"/>
      <c r="Q435" s="281"/>
      <c r="R435" s="281"/>
      <c r="S435" s="281"/>
      <c r="T435" s="282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130</v>
      </c>
      <c r="AU435" s="20" t="s">
        <v>85</v>
      </c>
    </row>
    <row r="436" s="2" customFormat="1" ht="6.96" customHeight="1">
      <c r="A436" s="41"/>
      <c r="B436" s="62"/>
      <c r="C436" s="63"/>
      <c r="D436" s="63"/>
      <c r="E436" s="63"/>
      <c r="F436" s="63"/>
      <c r="G436" s="63"/>
      <c r="H436" s="63"/>
      <c r="I436" s="63"/>
      <c r="J436" s="63"/>
      <c r="K436" s="63"/>
      <c r="L436" s="47"/>
      <c r="M436" s="41"/>
      <c r="O436" s="41"/>
      <c r="P436" s="41"/>
      <c r="Q436" s="41"/>
      <c r="R436" s="41"/>
      <c r="S436" s="41"/>
      <c r="T436" s="41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</row>
  </sheetData>
  <sheetProtection sheet="1" autoFilter="0" formatColumns="0" formatRows="0" objects="1" scenarios="1" spinCount="100000" saltValue="FIlSKWmzfb6LFzeOddi80EN+SBD1u3lwlZb9Bfw67CJCzr0Yc1yWX/8b5qbG19FZwAjEuebeuMKOPDvtCzmBrA==" hashValue="mMNJqW2c6QGYjgW1zYQBf3SkdJGL9m7aV3O3yUt52qTjng7omvH8vzZSlpSWFVek1AP/sabCoFd5Z7HaaR1OqQ==" algorithmName="SHA-512" password="CC35"/>
  <autoFilter ref="C88:K435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2/111301111"/>
    <hyperlink ref="F97" r:id="rId2" display="https://podminky.urs.cz/item/CS_URS_2024_02/113106123"/>
    <hyperlink ref="F103" r:id="rId3" display="https://podminky.urs.cz/item/CS_URS_2024_02/113106161"/>
    <hyperlink ref="F107" r:id="rId4" display="https://podminky.urs.cz/item/CS_URS_2024_02/113107141"/>
    <hyperlink ref="F109" r:id="rId5" display="https://podminky.urs.cz/item/CS_URS_2024_02/113107242"/>
    <hyperlink ref="F113" r:id="rId6" display="https://podminky.urs.cz/item/CS_URS_2024_02/113107330"/>
    <hyperlink ref="F117" r:id="rId7" display="https://podminky.urs.cz/item/CS_URS_2024_02/113201111"/>
    <hyperlink ref="F120" r:id="rId8" display="https://podminky.urs.cz/item/CS_URS_2024_02/113202111"/>
    <hyperlink ref="F124" r:id="rId9" display="https://podminky.urs.cz/item/CS_URS_2024_02/122251104"/>
    <hyperlink ref="F136" r:id="rId10" display="https://podminky.urs.cz/item/CS_URS_2024_02/129001101"/>
    <hyperlink ref="F139" r:id="rId11" display="https://podminky.urs.cz/item/CS_URS_2024_02/131251100"/>
    <hyperlink ref="F142" r:id="rId12" display="https://podminky.urs.cz/item/CS_URS_2024_02/132254102"/>
    <hyperlink ref="F148" r:id="rId13" display="https://podminky.urs.cz/item/CS_URS_2024_02/162751117"/>
    <hyperlink ref="F155" r:id="rId14" display="https://podminky.urs.cz/item/CS_URS_2024_02/162751119"/>
    <hyperlink ref="F163" r:id="rId15" display="https://podminky.urs.cz/item/CS_URS_2024_02/171201231"/>
    <hyperlink ref="F170" r:id="rId16" display="https://podminky.urs.cz/item/CS_URS_2024_02/171251201"/>
    <hyperlink ref="F177" r:id="rId17" display="https://podminky.urs.cz/item/CS_URS_2024_02/175151101"/>
    <hyperlink ref="F183" r:id="rId18" display="https://podminky.urs.cz/item/CS_URS_2024_02/175151201"/>
    <hyperlink ref="F190" r:id="rId19" display="https://podminky.urs.cz/item/CS_URS_2024_02/181351003"/>
    <hyperlink ref="F197" r:id="rId20" display="https://podminky.urs.cz/item/CS_URS_2024_02/181411131"/>
    <hyperlink ref="F203" r:id="rId21" display="https://podminky.urs.cz/item/CS_URS_2024_02/181951112"/>
    <hyperlink ref="F210" r:id="rId22" display="https://podminky.urs.cz/item/CS_URS_2024_02/212752112"/>
    <hyperlink ref="F214" r:id="rId23" display="https://podminky.urs.cz/item/CS_URS_2024_02/451573111"/>
    <hyperlink ref="F219" r:id="rId24" display="https://podminky.urs.cz/item/CS_URS_2024_02/452311151"/>
    <hyperlink ref="F223" r:id="rId25" display="https://podminky.urs.cz/item/CS_URS_2024_02/564851111"/>
    <hyperlink ref="F231" r:id="rId26" display="https://podminky.urs.cz/item/CS_URS_2024_02/564861111"/>
    <hyperlink ref="F238" r:id="rId27" display="https://podminky.urs.cz/item/CS_URS_2024_02/567122111"/>
    <hyperlink ref="F241" r:id="rId28" display="https://podminky.urs.cz/item/CS_URS_2024_02/567132112"/>
    <hyperlink ref="F244" r:id="rId29" display="https://podminky.urs.cz/item/CS_URS_2024_02/573211109"/>
    <hyperlink ref="F248" r:id="rId30" display="https://podminky.urs.cz/item/CS_URS_2024_02/577134141"/>
    <hyperlink ref="F252" r:id="rId31" display="https://podminky.urs.cz/item/CS_URS_2024_02/596211112"/>
    <hyperlink ref="F269" r:id="rId32" display="https://podminky.urs.cz/item/CS_URS_2024_02/596212211"/>
    <hyperlink ref="F301" r:id="rId33" display="https://podminky.urs.cz/item/CS_URS_2024_02/871310320"/>
    <hyperlink ref="F306" r:id="rId34" display="https://podminky.urs.cz/item/CS_URS_2024_02/877355211"/>
    <hyperlink ref="F314" r:id="rId35" display="https://podminky.urs.cz/item/CS_URS_2024_02/890211811"/>
    <hyperlink ref="F318" r:id="rId36" display="https://podminky.urs.cz/item/CS_URS_2024_02/895941367"/>
    <hyperlink ref="F323" r:id="rId37" display="https://podminky.urs.cz/item/CS_URS_2024_02/899132121"/>
    <hyperlink ref="F325" r:id="rId38" display="https://podminky.urs.cz/item/CS_URS_2024_02/899132212"/>
    <hyperlink ref="F328" r:id="rId39" display="https://podminky.urs.cz/item/CS_URS_2024_02/914111111"/>
    <hyperlink ref="F332" r:id="rId40" display="https://podminky.urs.cz/item/CS_URS_2024_02/914511111"/>
    <hyperlink ref="F335" r:id="rId41" display="https://podminky.urs.cz/item/CS_URS_2024_02/915121112"/>
    <hyperlink ref="F338" r:id="rId42" display="https://podminky.urs.cz/item/CS_URS_2024_02/915611111"/>
    <hyperlink ref="F340" r:id="rId43" display="https://podminky.urs.cz/item/CS_URS_2024_02/916132113"/>
    <hyperlink ref="F356" r:id="rId44" display="https://podminky.urs.cz/item/CS_URS_2024_02/916231213"/>
    <hyperlink ref="F365" r:id="rId45" display="https://podminky.urs.cz/item/CS_URS_2024_02/916991121"/>
    <hyperlink ref="F371" r:id="rId46" display="https://podminky.urs.cz/item/CS_URS_2024_02/919112213"/>
    <hyperlink ref="F375" r:id="rId47" display="https://podminky.urs.cz/item/CS_URS_2024_02/919121112"/>
    <hyperlink ref="F379" r:id="rId48" display="https://podminky.urs.cz/item/CS_URS_2024_02/919726121"/>
    <hyperlink ref="F382" r:id="rId49" display="https://podminky.urs.cz/item/CS_URS_2024_02/935113111"/>
    <hyperlink ref="F405" r:id="rId50" display="https://podminky.urs.cz/item/CS_URS_2024_02/966006132"/>
    <hyperlink ref="F414" r:id="rId51" display="https://podminky.urs.cz/item/CS_URS_2024_02/997221561"/>
    <hyperlink ref="F419" r:id="rId52" display="https://podminky.urs.cz/item/CS_URS_2024_02/997221569"/>
    <hyperlink ref="F422" r:id="rId53" display="https://podminky.urs.cz/item/CS_URS_2024_02/997221611"/>
    <hyperlink ref="F428" r:id="rId54" display="https://podminky.urs.cz/item/CS_URS_2024_02/997221861"/>
    <hyperlink ref="F431" r:id="rId55" display="https://podminky.urs.cz/item/CS_URS_2024_02/997221875"/>
    <hyperlink ref="F435" r:id="rId56" display="https://podminky.urs.cz/item/CS_URS_2024_02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89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Rekonstrukce ulice Cihlářská a U Jatek, Kolín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90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648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4. 9. 2024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29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ROUND(J80,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ROUND((SUM(BE80:BE87)),  2)</f>
        <v>0</v>
      </c>
      <c r="G33" s="41"/>
      <c r="H33" s="41"/>
      <c r="I33" s="151">
        <v>0.20999999999999999</v>
      </c>
      <c r="J33" s="150">
        <f>ROUND(((SUM(BE80:BE87))*I33),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ROUND((SUM(BF80:BF87)),  2)</f>
        <v>0</v>
      </c>
      <c r="G34" s="41"/>
      <c r="H34" s="41"/>
      <c r="I34" s="151">
        <v>0.12</v>
      </c>
      <c r="J34" s="150">
        <f>ROUND(((SUM(BF80:BF87))*I34),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ROUND((SUM(BG80:BG87)),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ROUND((SUM(BH80:BH87)),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ROUND((SUM(BI80:BI87)),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Rekonstrukce ulice Cihlářská a U Jatek, Kolín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90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004/2024_12 - Vedlejší rozpočtové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Cihlářská</v>
      </c>
      <c r="G52" s="43"/>
      <c r="H52" s="43"/>
      <c r="I52" s="35" t="s">
        <v>23</v>
      </c>
      <c r="J52" s="75" t="str">
        <f>IF(J12="","",J12)</f>
        <v>4. 9. 2024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Kolín</v>
      </c>
      <c r="G54" s="43"/>
      <c r="H54" s="43"/>
      <c r="I54" s="35" t="s">
        <v>33</v>
      </c>
      <c r="J54" s="39" t="str">
        <f>E21</f>
        <v>DI PROJEKT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DI PROJEKT s.r.o.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93</v>
      </c>
      <c r="D57" s="165"/>
      <c r="E57" s="165"/>
      <c r="F57" s="165"/>
      <c r="G57" s="165"/>
      <c r="H57" s="165"/>
      <c r="I57" s="165"/>
      <c r="J57" s="166" t="s">
        <v>94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95</v>
      </c>
    </row>
    <row r="60" s="9" customFormat="1" ht="24.96" customHeight="1">
      <c r="A60" s="9"/>
      <c r="B60" s="168"/>
      <c r="C60" s="169"/>
      <c r="D60" s="170" t="s">
        <v>649</v>
      </c>
      <c r="E60" s="171"/>
      <c r="F60" s="171"/>
      <c r="G60" s="171"/>
      <c r="H60" s="171"/>
      <c r="I60" s="171"/>
      <c r="J60" s="172">
        <f>J81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3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3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106</v>
      </c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63" t="str">
        <f>E7</f>
        <v>Rekonstrukce ulice Cihlářská a U Jatek, Kolín</v>
      </c>
      <c r="F70" s="35"/>
      <c r="G70" s="35"/>
      <c r="H70" s="35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90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004/2024_12 - Vedlejší rozpočtové náklady</v>
      </c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>Cihlářská</v>
      </c>
      <c r="G74" s="43"/>
      <c r="H74" s="43"/>
      <c r="I74" s="35" t="s">
        <v>23</v>
      </c>
      <c r="J74" s="75" t="str">
        <f>IF(J12="","",J12)</f>
        <v>4. 9. 2024</v>
      </c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25</v>
      </c>
      <c r="D76" s="43"/>
      <c r="E76" s="43"/>
      <c r="F76" s="30" t="str">
        <f>E15</f>
        <v>Město Kolín</v>
      </c>
      <c r="G76" s="43"/>
      <c r="H76" s="43"/>
      <c r="I76" s="35" t="s">
        <v>33</v>
      </c>
      <c r="J76" s="39" t="str">
        <f>E21</f>
        <v>DI PROJEKT s.r.o.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31</v>
      </c>
      <c r="D77" s="43"/>
      <c r="E77" s="43"/>
      <c r="F77" s="30" t="str">
        <f>IF(E18="","",E18)</f>
        <v>Vyplň údaj</v>
      </c>
      <c r="G77" s="43"/>
      <c r="H77" s="43"/>
      <c r="I77" s="35" t="s">
        <v>38</v>
      </c>
      <c r="J77" s="39" t="str">
        <f>E24</f>
        <v>DI PROJEKT s.r.o.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0"/>
      <c r="B79" s="181"/>
      <c r="C79" s="182" t="s">
        <v>107</v>
      </c>
      <c r="D79" s="183" t="s">
        <v>60</v>
      </c>
      <c r="E79" s="183" t="s">
        <v>56</v>
      </c>
      <c r="F79" s="183" t="s">
        <v>57</v>
      </c>
      <c r="G79" s="183" t="s">
        <v>108</v>
      </c>
      <c r="H79" s="183" t="s">
        <v>109</v>
      </c>
      <c r="I79" s="183" t="s">
        <v>110</v>
      </c>
      <c r="J79" s="183" t="s">
        <v>94</v>
      </c>
      <c r="K79" s="184" t="s">
        <v>111</v>
      </c>
      <c r="L79" s="185"/>
      <c r="M79" s="95" t="s">
        <v>19</v>
      </c>
      <c r="N79" s="96" t="s">
        <v>45</v>
      </c>
      <c r="O79" s="96" t="s">
        <v>112</v>
      </c>
      <c r="P79" s="96" t="s">
        <v>113</v>
      </c>
      <c r="Q79" s="96" t="s">
        <v>114</v>
      </c>
      <c r="R79" s="96" t="s">
        <v>115</v>
      </c>
      <c r="S79" s="96" t="s">
        <v>116</v>
      </c>
      <c r="T79" s="97" t="s">
        <v>117</v>
      </c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</row>
    <row r="80" s="2" customFormat="1" ht="22.8" customHeight="1">
      <c r="A80" s="41"/>
      <c r="B80" s="42"/>
      <c r="C80" s="102" t="s">
        <v>118</v>
      </c>
      <c r="D80" s="43"/>
      <c r="E80" s="43"/>
      <c r="F80" s="43"/>
      <c r="G80" s="43"/>
      <c r="H80" s="43"/>
      <c r="I80" s="43"/>
      <c r="J80" s="186">
        <f>BK80</f>
        <v>0</v>
      </c>
      <c r="K80" s="43"/>
      <c r="L80" s="47"/>
      <c r="M80" s="98"/>
      <c r="N80" s="187"/>
      <c r="O80" s="99"/>
      <c r="P80" s="188">
        <f>P81</f>
        <v>0</v>
      </c>
      <c r="Q80" s="99"/>
      <c r="R80" s="188">
        <f>R81</f>
        <v>0</v>
      </c>
      <c r="S80" s="99"/>
      <c r="T80" s="189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74</v>
      </c>
      <c r="AU80" s="20" t="s">
        <v>95</v>
      </c>
      <c r="BK80" s="190">
        <f>BK81</f>
        <v>0</v>
      </c>
    </row>
    <row r="81" s="12" customFormat="1" ht="25.92" customHeight="1">
      <c r="A81" s="12"/>
      <c r="B81" s="191"/>
      <c r="C81" s="192"/>
      <c r="D81" s="193" t="s">
        <v>74</v>
      </c>
      <c r="E81" s="194" t="s">
        <v>650</v>
      </c>
      <c r="F81" s="194" t="s">
        <v>87</v>
      </c>
      <c r="G81" s="192"/>
      <c r="H81" s="192"/>
      <c r="I81" s="195"/>
      <c r="J81" s="196">
        <f>BK81</f>
        <v>0</v>
      </c>
      <c r="K81" s="192"/>
      <c r="L81" s="197"/>
      <c r="M81" s="198"/>
      <c r="N81" s="199"/>
      <c r="O81" s="199"/>
      <c r="P81" s="200">
        <f>SUM(P82:P87)</f>
        <v>0</v>
      </c>
      <c r="Q81" s="199"/>
      <c r="R81" s="200">
        <f>SUM(R82:R87)</f>
        <v>0</v>
      </c>
      <c r="S81" s="199"/>
      <c r="T81" s="201">
        <f>SUM(T82:T87)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2" t="s">
        <v>152</v>
      </c>
      <c r="AT81" s="203" t="s">
        <v>74</v>
      </c>
      <c r="AU81" s="203" t="s">
        <v>75</v>
      </c>
      <c r="AY81" s="202" t="s">
        <v>121</v>
      </c>
      <c r="BK81" s="204">
        <f>SUM(BK82:BK87)</f>
        <v>0</v>
      </c>
    </row>
    <row r="82" s="2" customFormat="1" ht="16.5" customHeight="1">
      <c r="A82" s="41"/>
      <c r="B82" s="42"/>
      <c r="C82" s="207" t="s">
        <v>83</v>
      </c>
      <c r="D82" s="207" t="s">
        <v>123</v>
      </c>
      <c r="E82" s="208" t="s">
        <v>651</v>
      </c>
      <c r="F82" s="209" t="s">
        <v>652</v>
      </c>
      <c r="G82" s="210" t="s">
        <v>653</v>
      </c>
      <c r="H82" s="211">
        <v>1</v>
      </c>
      <c r="I82" s="212"/>
      <c r="J82" s="213">
        <f>ROUND(I82*H82,2)</f>
        <v>0</v>
      </c>
      <c r="K82" s="209" t="s">
        <v>19</v>
      </c>
      <c r="L82" s="47"/>
      <c r="M82" s="214" t="s">
        <v>19</v>
      </c>
      <c r="N82" s="215" t="s">
        <v>46</v>
      </c>
      <c r="O82" s="87"/>
      <c r="P82" s="216">
        <f>O82*H82</f>
        <v>0</v>
      </c>
      <c r="Q82" s="216">
        <v>0</v>
      </c>
      <c r="R82" s="216">
        <f>Q82*H82</f>
        <v>0</v>
      </c>
      <c r="S82" s="216">
        <v>0</v>
      </c>
      <c r="T82" s="217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18" t="s">
        <v>128</v>
      </c>
      <c r="AT82" s="218" t="s">
        <v>123</v>
      </c>
      <c r="AU82" s="218" t="s">
        <v>83</v>
      </c>
      <c r="AY82" s="20" t="s">
        <v>121</v>
      </c>
      <c r="BE82" s="219">
        <f>IF(N82="základní",J82,0)</f>
        <v>0</v>
      </c>
      <c r="BF82" s="219">
        <f>IF(N82="snížená",J82,0)</f>
        <v>0</v>
      </c>
      <c r="BG82" s="219">
        <f>IF(N82="zákl. přenesená",J82,0)</f>
        <v>0</v>
      </c>
      <c r="BH82" s="219">
        <f>IF(N82="sníž. přenesená",J82,0)</f>
        <v>0</v>
      </c>
      <c r="BI82" s="219">
        <f>IF(N82="nulová",J82,0)</f>
        <v>0</v>
      </c>
      <c r="BJ82" s="20" t="s">
        <v>83</v>
      </c>
      <c r="BK82" s="219">
        <f>ROUND(I82*H82,2)</f>
        <v>0</v>
      </c>
      <c r="BL82" s="20" t="s">
        <v>128</v>
      </c>
      <c r="BM82" s="218" t="s">
        <v>654</v>
      </c>
    </row>
    <row r="83" s="2" customFormat="1" ht="24.15" customHeight="1">
      <c r="A83" s="41"/>
      <c r="B83" s="42"/>
      <c r="C83" s="207" t="s">
        <v>85</v>
      </c>
      <c r="D83" s="207" t="s">
        <v>123</v>
      </c>
      <c r="E83" s="208" t="s">
        <v>655</v>
      </c>
      <c r="F83" s="209" t="s">
        <v>656</v>
      </c>
      <c r="G83" s="210" t="s">
        <v>653</v>
      </c>
      <c r="H83" s="211">
        <v>1</v>
      </c>
      <c r="I83" s="212"/>
      <c r="J83" s="213">
        <f>ROUND(I83*H83,2)</f>
        <v>0</v>
      </c>
      <c r="K83" s="209" t="s">
        <v>19</v>
      </c>
      <c r="L83" s="47"/>
      <c r="M83" s="214" t="s">
        <v>19</v>
      </c>
      <c r="N83" s="215" t="s">
        <v>46</v>
      </c>
      <c r="O83" s="87"/>
      <c r="P83" s="216">
        <f>O83*H83</f>
        <v>0</v>
      </c>
      <c r="Q83" s="216">
        <v>0</v>
      </c>
      <c r="R83" s="216">
        <f>Q83*H83</f>
        <v>0</v>
      </c>
      <c r="S83" s="216">
        <v>0</v>
      </c>
      <c r="T83" s="217">
        <f>S83*H83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R83" s="218" t="s">
        <v>128</v>
      </c>
      <c r="AT83" s="218" t="s">
        <v>123</v>
      </c>
      <c r="AU83" s="218" t="s">
        <v>83</v>
      </c>
      <c r="AY83" s="20" t="s">
        <v>121</v>
      </c>
      <c r="BE83" s="219">
        <f>IF(N83="základní",J83,0)</f>
        <v>0</v>
      </c>
      <c r="BF83" s="219">
        <f>IF(N83="snížená",J83,0)</f>
        <v>0</v>
      </c>
      <c r="BG83" s="219">
        <f>IF(N83="zákl. přenesená",J83,0)</f>
        <v>0</v>
      </c>
      <c r="BH83" s="219">
        <f>IF(N83="sníž. přenesená",J83,0)</f>
        <v>0</v>
      </c>
      <c r="BI83" s="219">
        <f>IF(N83="nulová",J83,0)</f>
        <v>0</v>
      </c>
      <c r="BJ83" s="20" t="s">
        <v>83</v>
      </c>
      <c r="BK83" s="219">
        <f>ROUND(I83*H83,2)</f>
        <v>0</v>
      </c>
      <c r="BL83" s="20" t="s">
        <v>128</v>
      </c>
      <c r="BM83" s="218" t="s">
        <v>657</v>
      </c>
    </row>
    <row r="84" s="2" customFormat="1" ht="78" customHeight="1">
      <c r="A84" s="41"/>
      <c r="B84" s="42"/>
      <c r="C84" s="207" t="s">
        <v>142</v>
      </c>
      <c r="D84" s="207" t="s">
        <v>123</v>
      </c>
      <c r="E84" s="208" t="s">
        <v>658</v>
      </c>
      <c r="F84" s="209" t="s">
        <v>659</v>
      </c>
      <c r="G84" s="210" t="s">
        <v>653</v>
      </c>
      <c r="H84" s="211">
        <v>1</v>
      </c>
      <c r="I84" s="212"/>
      <c r="J84" s="213">
        <f>ROUND(I84*H84,2)</f>
        <v>0</v>
      </c>
      <c r="K84" s="209" t="s">
        <v>19</v>
      </c>
      <c r="L84" s="47"/>
      <c r="M84" s="214" t="s">
        <v>19</v>
      </c>
      <c r="N84" s="215" t="s">
        <v>46</v>
      </c>
      <c r="O84" s="87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8" t="s">
        <v>128</v>
      </c>
      <c r="AT84" s="218" t="s">
        <v>123</v>
      </c>
      <c r="AU84" s="218" t="s">
        <v>83</v>
      </c>
      <c r="AY84" s="20" t="s">
        <v>121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20" t="s">
        <v>83</v>
      </c>
      <c r="BK84" s="219">
        <f>ROUND(I84*H84,2)</f>
        <v>0</v>
      </c>
      <c r="BL84" s="20" t="s">
        <v>128</v>
      </c>
      <c r="BM84" s="218" t="s">
        <v>660</v>
      </c>
    </row>
    <row r="85" s="2" customFormat="1" ht="33" customHeight="1">
      <c r="A85" s="41"/>
      <c r="B85" s="42"/>
      <c r="C85" s="207" t="s">
        <v>128</v>
      </c>
      <c r="D85" s="207" t="s">
        <v>123</v>
      </c>
      <c r="E85" s="208" t="s">
        <v>661</v>
      </c>
      <c r="F85" s="209" t="s">
        <v>662</v>
      </c>
      <c r="G85" s="210" t="s">
        <v>653</v>
      </c>
      <c r="H85" s="211">
        <v>1</v>
      </c>
      <c r="I85" s="212"/>
      <c r="J85" s="213">
        <f>ROUND(I85*H85,2)</f>
        <v>0</v>
      </c>
      <c r="K85" s="209" t="s">
        <v>19</v>
      </c>
      <c r="L85" s="47"/>
      <c r="M85" s="214" t="s">
        <v>19</v>
      </c>
      <c r="N85" s="215" t="s">
        <v>46</v>
      </c>
      <c r="O85" s="87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8" t="s">
        <v>128</v>
      </c>
      <c r="AT85" s="218" t="s">
        <v>123</v>
      </c>
      <c r="AU85" s="218" t="s">
        <v>83</v>
      </c>
      <c r="AY85" s="20" t="s">
        <v>121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20" t="s">
        <v>83</v>
      </c>
      <c r="BK85" s="219">
        <f>ROUND(I85*H85,2)</f>
        <v>0</v>
      </c>
      <c r="BL85" s="20" t="s">
        <v>128</v>
      </c>
      <c r="BM85" s="218" t="s">
        <v>663</v>
      </c>
    </row>
    <row r="86" s="2" customFormat="1" ht="16.5" customHeight="1">
      <c r="A86" s="41"/>
      <c r="B86" s="42"/>
      <c r="C86" s="207" t="s">
        <v>152</v>
      </c>
      <c r="D86" s="207" t="s">
        <v>123</v>
      </c>
      <c r="E86" s="208" t="s">
        <v>664</v>
      </c>
      <c r="F86" s="209" t="s">
        <v>665</v>
      </c>
      <c r="G86" s="210" t="s">
        <v>653</v>
      </c>
      <c r="H86" s="211">
        <v>1</v>
      </c>
      <c r="I86" s="212"/>
      <c r="J86" s="213">
        <f>ROUND(I86*H86,2)</f>
        <v>0</v>
      </c>
      <c r="K86" s="209" t="s">
        <v>19</v>
      </c>
      <c r="L86" s="47"/>
      <c r="M86" s="214" t="s">
        <v>19</v>
      </c>
      <c r="N86" s="215" t="s">
        <v>46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128</v>
      </c>
      <c r="AT86" s="218" t="s">
        <v>123</v>
      </c>
      <c r="AU86" s="218" t="s">
        <v>83</v>
      </c>
      <c r="AY86" s="20" t="s">
        <v>121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83</v>
      </c>
      <c r="BK86" s="219">
        <f>ROUND(I86*H86,2)</f>
        <v>0</v>
      </c>
      <c r="BL86" s="20" t="s">
        <v>128</v>
      </c>
      <c r="BM86" s="218" t="s">
        <v>666</v>
      </c>
    </row>
    <row r="87" s="2" customFormat="1" ht="21.75" customHeight="1">
      <c r="A87" s="41"/>
      <c r="B87" s="42"/>
      <c r="C87" s="207" t="s">
        <v>158</v>
      </c>
      <c r="D87" s="207" t="s">
        <v>123</v>
      </c>
      <c r="E87" s="208" t="s">
        <v>667</v>
      </c>
      <c r="F87" s="209" t="s">
        <v>668</v>
      </c>
      <c r="G87" s="210" t="s">
        <v>653</v>
      </c>
      <c r="H87" s="211">
        <v>1</v>
      </c>
      <c r="I87" s="212"/>
      <c r="J87" s="213">
        <f>ROUND(I87*H87,2)</f>
        <v>0</v>
      </c>
      <c r="K87" s="209" t="s">
        <v>19</v>
      </c>
      <c r="L87" s="47"/>
      <c r="M87" s="283" t="s">
        <v>19</v>
      </c>
      <c r="N87" s="284" t="s">
        <v>46</v>
      </c>
      <c r="O87" s="281"/>
      <c r="P87" s="285">
        <f>O87*H87</f>
        <v>0</v>
      </c>
      <c r="Q87" s="285">
        <v>0</v>
      </c>
      <c r="R87" s="285">
        <f>Q87*H87</f>
        <v>0</v>
      </c>
      <c r="S87" s="285">
        <v>0</v>
      </c>
      <c r="T87" s="286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128</v>
      </c>
      <c r="AT87" s="218" t="s">
        <v>123</v>
      </c>
      <c r="AU87" s="218" t="s">
        <v>83</v>
      </c>
      <c r="AY87" s="20" t="s">
        <v>121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83</v>
      </c>
      <c r="BK87" s="219">
        <f>ROUND(I87*H87,2)</f>
        <v>0</v>
      </c>
      <c r="BL87" s="20" t="s">
        <v>128</v>
      </c>
      <c r="BM87" s="218" t="s">
        <v>669</v>
      </c>
    </row>
    <row r="88" s="2" customFormat="1" ht="6.96" customHeight="1">
      <c r="A88" s="41"/>
      <c r="B88" s="62"/>
      <c r="C88" s="63"/>
      <c r="D88" s="63"/>
      <c r="E88" s="63"/>
      <c r="F88" s="63"/>
      <c r="G88" s="63"/>
      <c r="H88" s="63"/>
      <c r="I88" s="63"/>
      <c r="J88" s="63"/>
      <c r="K88" s="63"/>
      <c r="L88" s="47"/>
      <c r="M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</sheetData>
  <sheetProtection sheet="1" autoFilter="0" formatColumns="0" formatRows="0" objects="1" scenarios="1" spinCount="100000" saltValue="AYMrEWCxibkbtVaTy6CI1jrJrNNG1dTj6e24+vQuDcidQcn4/iCiD3Lmdeb47Dp9FVNyeHvONTJFNcbn8USzCg==" hashValue="g9LxK8VD/YDB7+7w6qVhKK2/0/x8/ComUZkgkEK0zvI+RDM+Ej4pZpGlPhHcGD5T91ipSYgMyLJGbyF/l7pgew==" algorithmName="SHA-512" password="CC35"/>
  <autoFilter ref="C79:K8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7" customFormat="1" ht="45" customHeight="1">
      <c r="B3" s="291"/>
      <c r="C3" s="292" t="s">
        <v>670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671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672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673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674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675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676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677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678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679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680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82</v>
      </c>
      <c r="F18" s="298" t="s">
        <v>681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682</v>
      </c>
      <c r="F19" s="298" t="s">
        <v>683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684</v>
      </c>
      <c r="F20" s="298" t="s">
        <v>685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686</v>
      </c>
      <c r="F21" s="298" t="s">
        <v>687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688</v>
      </c>
      <c r="F22" s="298" t="s">
        <v>689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690</v>
      </c>
      <c r="F23" s="298" t="s">
        <v>691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692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693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694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695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696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697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698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699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700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107</v>
      </c>
      <c r="F36" s="298"/>
      <c r="G36" s="298" t="s">
        <v>701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702</v>
      </c>
      <c r="F37" s="298"/>
      <c r="G37" s="298" t="s">
        <v>703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56</v>
      </c>
      <c r="F38" s="298"/>
      <c r="G38" s="298" t="s">
        <v>704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57</v>
      </c>
      <c r="F39" s="298"/>
      <c r="G39" s="298" t="s">
        <v>705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108</v>
      </c>
      <c r="F40" s="298"/>
      <c r="G40" s="298" t="s">
        <v>706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109</v>
      </c>
      <c r="F41" s="298"/>
      <c r="G41" s="298" t="s">
        <v>707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708</v>
      </c>
      <c r="F42" s="298"/>
      <c r="G42" s="298" t="s">
        <v>709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710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711</v>
      </c>
      <c r="F44" s="298"/>
      <c r="G44" s="298" t="s">
        <v>712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111</v>
      </c>
      <c r="F45" s="298"/>
      <c r="G45" s="298" t="s">
        <v>713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714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715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716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717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718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719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720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721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722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723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724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725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726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727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728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729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730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731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732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733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734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735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736</v>
      </c>
      <c r="D76" s="316"/>
      <c r="E76" s="316"/>
      <c r="F76" s="316" t="s">
        <v>737</v>
      </c>
      <c r="G76" s="317"/>
      <c r="H76" s="316" t="s">
        <v>57</v>
      </c>
      <c r="I76" s="316" t="s">
        <v>60</v>
      </c>
      <c r="J76" s="316" t="s">
        <v>738</v>
      </c>
      <c r="K76" s="315"/>
    </row>
    <row r="77" s="1" customFormat="1" ht="17.25" customHeight="1">
      <c r="B77" s="313"/>
      <c r="C77" s="318" t="s">
        <v>739</v>
      </c>
      <c r="D77" s="318"/>
      <c r="E77" s="318"/>
      <c r="F77" s="319" t="s">
        <v>740</v>
      </c>
      <c r="G77" s="320"/>
      <c r="H77" s="318"/>
      <c r="I77" s="318"/>
      <c r="J77" s="318" t="s">
        <v>741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56</v>
      </c>
      <c r="D79" s="323"/>
      <c r="E79" s="323"/>
      <c r="F79" s="324" t="s">
        <v>742</v>
      </c>
      <c r="G79" s="325"/>
      <c r="H79" s="301" t="s">
        <v>743</v>
      </c>
      <c r="I79" s="301" t="s">
        <v>744</v>
      </c>
      <c r="J79" s="301">
        <v>20</v>
      </c>
      <c r="K79" s="315"/>
    </row>
    <row r="80" s="1" customFormat="1" ht="15" customHeight="1">
      <c r="B80" s="313"/>
      <c r="C80" s="301" t="s">
        <v>745</v>
      </c>
      <c r="D80" s="301"/>
      <c r="E80" s="301"/>
      <c r="F80" s="324" t="s">
        <v>742</v>
      </c>
      <c r="G80" s="325"/>
      <c r="H80" s="301" t="s">
        <v>746</v>
      </c>
      <c r="I80" s="301" t="s">
        <v>744</v>
      </c>
      <c r="J80" s="301">
        <v>120</v>
      </c>
      <c r="K80" s="315"/>
    </row>
    <row r="81" s="1" customFormat="1" ht="15" customHeight="1">
      <c r="B81" s="326"/>
      <c r="C81" s="301" t="s">
        <v>747</v>
      </c>
      <c r="D81" s="301"/>
      <c r="E81" s="301"/>
      <c r="F81" s="324" t="s">
        <v>748</v>
      </c>
      <c r="G81" s="325"/>
      <c r="H81" s="301" t="s">
        <v>749</v>
      </c>
      <c r="I81" s="301" t="s">
        <v>744</v>
      </c>
      <c r="J81" s="301">
        <v>50</v>
      </c>
      <c r="K81" s="315"/>
    </row>
    <row r="82" s="1" customFormat="1" ht="15" customHeight="1">
      <c r="B82" s="326"/>
      <c r="C82" s="301" t="s">
        <v>750</v>
      </c>
      <c r="D82" s="301"/>
      <c r="E82" s="301"/>
      <c r="F82" s="324" t="s">
        <v>742</v>
      </c>
      <c r="G82" s="325"/>
      <c r="H82" s="301" t="s">
        <v>751</v>
      </c>
      <c r="I82" s="301" t="s">
        <v>752</v>
      </c>
      <c r="J82" s="301"/>
      <c r="K82" s="315"/>
    </row>
    <row r="83" s="1" customFormat="1" ht="15" customHeight="1">
      <c r="B83" s="326"/>
      <c r="C83" s="327" t="s">
        <v>753</v>
      </c>
      <c r="D83" s="327"/>
      <c r="E83" s="327"/>
      <c r="F83" s="328" t="s">
        <v>748</v>
      </c>
      <c r="G83" s="327"/>
      <c r="H83" s="327" t="s">
        <v>754</v>
      </c>
      <c r="I83" s="327" t="s">
        <v>744</v>
      </c>
      <c r="J83" s="327">
        <v>15</v>
      </c>
      <c r="K83" s="315"/>
    </row>
    <row r="84" s="1" customFormat="1" ht="15" customHeight="1">
      <c r="B84" s="326"/>
      <c r="C84" s="327" t="s">
        <v>755</v>
      </c>
      <c r="D84" s="327"/>
      <c r="E84" s="327"/>
      <c r="F84" s="328" t="s">
        <v>748</v>
      </c>
      <c r="G84" s="327"/>
      <c r="H84" s="327" t="s">
        <v>756</v>
      </c>
      <c r="I84" s="327" t="s">
        <v>744</v>
      </c>
      <c r="J84" s="327">
        <v>15</v>
      </c>
      <c r="K84" s="315"/>
    </row>
    <row r="85" s="1" customFormat="1" ht="15" customHeight="1">
      <c r="B85" s="326"/>
      <c r="C85" s="327" t="s">
        <v>757</v>
      </c>
      <c r="D85" s="327"/>
      <c r="E85" s="327"/>
      <c r="F85" s="328" t="s">
        <v>748</v>
      </c>
      <c r="G85" s="327"/>
      <c r="H85" s="327" t="s">
        <v>758</v>
      </c>
      <c r="I85" s="327" t="s">
        <v>744</v>
      </c>
      <c r="J85" s="327">
        <v>20</v>
      </c>
      <c r="K85" s="315"/>
    </row>
    <row r="86" s="1" customFormat="1" ht="15" customHeight="1">
      <c r="B86" s="326"/>
      <c r="C86" s="327" t="s">
        <v>759</v>
      </c>
      <c r="D86" s="327"/>
      <c r="E86" s="327"/>
      <c r="F86" s="328" t="s">
        <v>748</v>
      </c>
      <c r="G86" s="327"/>
      <c r="H86" s="327" t="s">
        <v>760</v>
      </c>
      <c r="I86" s="327" t="s">
        <v>744</v>
      </c>
      <c r="J86" s="327">
        <v>20</v>
      </c>
      <c r="K86" s="315"/>
    </row>
    <row r="87" s="1" customFormat="1" ht="15" customHeight="1">
      <c r="B87" s="326"/>
      <c r="C87" s="301" t="s">
        <v>761</v>
      </c>
      <c r="D87" s="301"/>
      <c r="E87" s="301"/>
      <c r="F87" s="324" t="s">
        <v>748</v>
      </c>
      <c r="G87" s="325"/>
      <c r="H87" s="301" t="s">
        <v>762</v>
      </c>
      <c r="I87" s="301" t="s">
        <v>744</v>
      </c>
      <c r="J87" s="301">
        <v>50</v>
      </c>
      <c r="K87" s="315"/>
    </row>
    <row r="88" s="1" customFormat="1" ht="15" customHeight="1">
      <c r="B88" s="326"/>
      <c r="C88" s="301" t="s">
        <v>763</v>
      </c>
      <c r="D88" s="301"/>
      <c r="E88" s="301"/>
      <c r="F88" s="324" t="s">
        <v>748</v>
      </c>
      <c r="G88" s="325"/>
      <c r="H88" s="301" t="s">
        <v>764</v>
      </c>
      <c r="I88" s="301" t="s">
        <v>744</v>
      </c>
      <c r="J88" s="301">
        <v>20</v>
      </c>
      <c r="K88" s="315"/>
    </row>
    <row r="89" s="1" customFormat="1" ht="15" customHeight="1">
      <c r="B89" s="326"/>
      <c r="C89" s="301" t="s">
        <v>765</v>
      </c>
      <c r="D89" s="301"/>
      <c r="E89" s="301"/>
      <c r="F89" s="324" t="s">
        <v>748</v>
      </c>
      <c r="G89" s="325"/>
      <c r="H89" s="301" t="s">
        <v>766</v>
      </c>
      <c r="I89" s="301" t="s">
        <v>744</v>
      </c>
      <c r="J89" s="301">
        <v>20</v>
      </c>
      <c r="K89" s="315"/>
    </row>
    <row r="90" s="1" customFormat="1" ht="15" customHeight="1">
      <c r="B90" s="326"/>
      <c r="C90" s="301" t="s">
        <v>767</v>
      </c>
      <c r="D90" s="301"/>
      <c r="E90" s="301"/>
      <c r="F90" s="324" t="s">
        <v>748</v>
      </c>
      <c r="G90" s="325"/>
      <c r="H90" s="301" t="s">
        <v>768</v>
      </c>
      <c r="I90" s="301" t="s">
        <v>744</v>
      </c>
      <c r="J90" s="301">
        <v>50</v>
      </c>
      <c r="K90" s="315"/>
    </row>
    <row r="91" s="1" customFormat="1" ht="15" customHeight="1">
      <c r="B91" s="326"/>
      <c r="C91" s="301" t="s">
        <v>769</v>
      </c>
      <c r="D91" s="301"/>
      <c r="E91" s="301"/>
      <c r="F91" s="324" t="s">
        <v>748</v>
      </c>
      <c r="G91" s="325"/>
      <c r="H91" s="301" t="s">
        <v>769</v>
      </c>
      <c r="I91" s="301" t="s">
        <v>744</v>
      </c>
      <c r="J91" s="301">
        <v>50</v>
      </c>
      <c r="K91" s="315"/>
    </row>
    <row r="92" s="1" customFormat="1" ht="15" customHeight="1">
      <c r="B92" s="326"/>
      <c r="C92" s="301" t="s">
        <v>770</v>
      </c>
      <c r="D92" s="301"/>
      <c r="E92" s="301"/>
      <c r="F92" s="324" t="s">
        <v>748</v>
      </c>
      <c r="G92" s="325"/>
      <c r="H92" s="301" t="s">
        <v>771</v>
      </c>
      <c r="I92" s="301" t="s">
        <v>744</v>
      </c>
      <c r="J92" s="301">
        <v>255</v>
      </c>
      <c r="K92" s="315"/>
    </row>
    <row r="93" s="1" customFormat="1" ht="15" customHeight="1">
      <c r="B93" s="326"/>
      <c r="C93" s="301" t="s">
        <v>772</v>
      </c>
      <c r="D93" s="301"/>
      <c r="E93" s="301"/>
      <c r="F93" s="324" t="s">
        <v>742</v>
      </c>
      <c r="G93" s="325"/>
      <c r="H93" s="301" t="s">
        <v>773</v>
      </c>
      <c r="I93" s="301" t="s">
        <v>774</v>
      </c>
      <c r="J93" s="301"/>
      <c r="K93" s="315"/>
    </row>
    <row r="94" s="1" customFormat="1" ht="15" customHeight="1">
      <c r="B94" s="326"/>
      <c r="C94" s="301" t="s">
        <v>775</v>
      </c>
      <c r="D94" s="301"/>
      <c r="E94" s="301"/>
      <c r="F94" s="324" t="s">
        <v>742</v>
      </c>
      <c r="G94" s="325"/>
      <c r="H94" s="301" t="s">
        <v>776</v>
      </c>
      <c r="I94" s="301" t="s">
        <v>777</v>
      </c>
      <c r="J94" s="301"/>
      <c r="K94" s="315"/>
    </row>
    <row r="95" s="1" customFormat="1" ht="15" customHeight="1">
      <c r="B95" s="326"/>
      <c r="C95" s="301" t="s">
        <v>778</v>
      </c>
      <c r="D95" s="301"/>
      <c r="E95" s="301"/>
      <c r="F95" s="324" t="s">
        <v>742</v>
      </c>
      <c r="G95" s="325"/>
      <c r="H95" s="301" t="s">
        <v>778</v>
      </c>
      <c r="I95" s="301" t="s">
        <v>777</v>
      </c>
      <c r="J95" s="301"/>
      <c r="K95" s="315"/>
    </row>
    <row r="96" s="1" customFormat="1" ht="15" customHeight="1">
      <c r="B96" s="326"/>
      <c r="C96" s="301" t="s">
        <v>41</v>
      </c>
      <c r="D96" s="301"/>
      <c r="E96" s="301"/>
      <c r="F96" s="324" t="s">
        <v>742</v>
      </c>
      <c r="G96" s="325"/>
      <c r="H96" s="301" t="s">
        <v>779</v>
      </c>
      <c r="I96" s="301" t="s">
        <v>777</v>
      </c>
      <c r="J96" s="301"/>
      <c r="K96" s="315"/>
    </row>
    <row r="97" s="1" customFormat="1" ht="15" customHeight="1">
      <c r="B97" s="326"/>
      <c r="C97" s="301" t="s">
        <v>51</v>
      </c>
      <c r="D97" s="301"/>
      <c r="E97" s="301"/>
      <c r="F97" s="324" t="s">
        <v>742</v>
      </c>
      <c r="G97" s="325"/>
      <c r="H97" s="301" t="s">
        <v>780</v>
      </c>
      <c r="I97" s="301" t="s">
        <v>777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781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736</v>
      </c>
      <c r="D103" s="316"/>
      <c r="E103" s="316"/>
      <c r="F103" s="316" t="s">
        <v>737</v>
      </c>
      <c r="G103" s="317"/>
      <c r="H103" s="316" t="s">
        <v>57</v>
      </c>
      <c r="I103" s="316" t="s">
        <v>60</v>
      </c>
      <c r="J103" s="316" t="s">
        <v>738</v>
      </c>
      <c r="K103" s="315"/>
    </row>
    <row r="104" s="1" customFormat="1" ht="17.25" customHeight="1">
      <c r="B104" s="313"/>
      <c r="C104" s="318" t="s">
        <v>739</v>
      </c>
      <c r="D104" s="318"/>
      <c r="E104" s="318"/>
      <c r="F104" s="319" t="s">
        <v>740</v>
      </c>
      <c r="G104" s="320"/>
      <c r="H104" s="318"/>
      <c r="I104" s="318"/>
      <c r="J104" s="318" t="s">
        <v>741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56</v>
      </c>
      <c r="D106" s="323"/>
      <c r="E106" s="323"/>
      <c r="F106" s="324" t="s">
        <v>742</v>
      </c>
      <c r="G106" s="301"/>
      <c r="H106" s="301" t="s">
        <v>782</v>
      </c>
      <c r="I106" s="301" t="s">
        <v>744</v>
      </c>
      <c r="J106" s="301">
        <v>20</v>
      </c>
      <c r="K106" s="315"/>
    </row>
    <row r="107" s="1" customFormat="1" ht="15" customHeight="1">
      <c r="B107" s="313"/>
      <c r="C107" s="301" t="s">
        <v>745</v>
      </c>
      <c r="D107" s="301"/>
      <c r="E107" s="301"/>
      <c r="F107" s="324" t="s">
        <v>742</v>
      </c>
      <c r="G107" s="301"/>
      <c r="H107" s="301" t="s">
        <v>782</v>
      </c>
      <c r="I107" s="301" t="s">
        <v>744</v>
      </c>
      <c r="J107" s="301">
        <v>120</v>
      </c>
      <c r="K107" s="315"/>
    </row>
    <row r="108" s="1" customFormat="1" ht="15" customHeight="1">
      <c r="B108" s="326"/>
      <c r="C108" s="301" t="s">
        <v>747</v>
      </c>
      <c r="D108" s="301"/>
      <c r="E108" s="301"/>
      <c r="F108" s="324" t="s">
        <v>748</v>
      </c>
      <c r="G108" s="301"/>
      <c r="H108" s="301" t="s">
        <v>782</v>
      </c>
      <c r="I108" s="301" t="s">
        <v>744</v>
      </c>
      <c r="J108" s="301">
        <v>50</v>
      </c>
      <c r="K108" s="315"/>
    </row>
    <row r="109" s="1" customFormat="1" ht="15" customHeight="1">
      <c r="B109" s="326"/>
      <c r="C109" s="301" t="s">
        <v>750</v>
      </c>
      <c r="D109" s="301"/>
      <c r="E109" s="301"/>
      <c r="F109" s="324" t="s">
        <v>742</v>
      </c>
      <c r="G109" s="301"/>
      <c r="H109" s="301" t="s">
        <v>782</v>
      </c>
      <c r="I109" s="301" t="s">
        <v>752</v>
      </c>
      <c r="J109" s="301"/>
      <c r="K109" s="315"/>
    </row>
    <row r="110" s="1" customFormat="1" ht="15" customHeight="1">
      <c r="B110" s="326"/>
      <c r="C110" s="301" t="s">
        <v>761</v>
      </c>
      <c r="D110" s="301"/>
      <c r="E110" s="301"/>
      <c r="F110" s="324" t="s">
        <v>748</v>
      </c>
      <c r="G110" s="301"/>
      <c r="H110" s="301" t="s">
        <v>782</v>
      </c>
      <c r="I110" s="301" t="s">
        <v>744</v>
      </c>
      <c r="J110" s="301">
        <v>50</v>
      </c>
      <c r="K110" s="315"/>
    </row>
    <row r="111" s="1" customFormat="1" ht="15" customHeight="1">
      <c r="B111" s="326"/>
      <c r="C111" s="301" t="s">
        <v>769</v>
      </c>
      <c r="D111" s="301"/>
      <c r="E111" s="301"/>
      <c r="F111" s="324" t="s">
        <v>748</v>
      </c>
      <c r="G111" s="301"/>
      <c r="H111" s="301" t="s">
        <v>782</v>
      </c>
      <c r="I111" s="301" t="s">
        <v>744</v>
      </c>
      <c r="J111" s="301">
        <v>50</v>
      </c>
      <c r="K111" s="315"/>
    </row>
    <row r="112" s="1" customFormat="1" ht="15" customHeight="1">
      <c r="B112" s="326"/>
      <c r="C112" s="301" t="s">
        <v>767</v>
      </c>
      <c r="D112" s="301"/>
      <c r="E112" s="301"/>
      <c r="F112" s="324" t="s">
        <v>748</v>
      </c>
      <c r="G112" s="301"/>
      <c r="H112" s="301" t="s">
        <v>782</v>
      </c>
      <c r="I112" s="301" t="s">
        <v>744</v>
      </c>
      <c r="J112" s="301">
        <v>50</v>
      </c>
      <c r="K112" s="315"/>
    </row>
    <row r="113" s="1" customFormat="1" ht="15" customHeight="1">
      <c r="B113" s="326"/>
      <c r="C113" s="301" t="s">
        <v>56</v>
      </c>
      <c r="D113" s="301"/>
      <c r="E113" s="301"/>
      <c r="F113" s="324" t="s">
        <v>742</v>
      </c>
      <c r="G113" s="301"/>
      <c r="H113" s="301" t="s">
        <v>783</v>
      </c>
      <c r="I113" s="301" t="s">
        <v>744</v>
      </c>
      <c r="J113" s="301">
        <v>20</v>
      </c>
      <c r="K113" s="315"/>
    </row>
    <row r="114" s="1" customFormat="1" ht="15" customHeight="1">
      <c r="B114" s="326"/>
      <c r="C114" s="301" t="s">
        <v>784</v>
      </c>
      <c r="D114" s="301"/>
      <c r="E114" s="301"/>
      <c r="F114" s="324" t="s">
        <v>742</v>
      </c>
      <c r="G114" s="301"/>
      <c r="H114" s="301" t="s">
        <v>785</v>
      </c>
      <c r="I114" s="301" t="s">
        <v>744</v>
      </c>
      <c r="J114" s="301">
        <v>120</v>
      </c>
      <c r="K114" s="315"/>
    </row>
    <row r="115" s="1" customFormat="1" ht="15" customHeight="1">
      <c r="B115" s="326"/>
      <c r="C115" s="301" t="s">
        <v>41</v>
      </c>
      <c r="D115" s="301"/>
      <c r="E115" s="301"/>
      <c r="F115" s="324" t="s">
        <v>742</v>
      </c>
      <c r="G115" s="301"/>
      <c r="H115" s="301" t="s">
        <v>786</v>
      </c>
      <c r="I115" s="301" t="s">
        <v>777</v>
      </c>
      <c r="J115" s="301"/>
      <c r="K115" s="315"/>
    </row>
    <row r="116" s="1" customFormat="1" ht="15" customHeight="1">
      <c r="B116" s="326"/>
      <c r="C116" s="301" t="s">
        <v>51</v>
      </c>
      <c r="D116" s="301"/>
      <c r="E116" s="301"/>
      <c r="F116" s="324" t="s">
        <v>742</v>
      </c>
      <c r="G116" s="301"/>
      <c r="H116" s="301" t="s">
        <v>787</v>
      </c>
      <c r="I116" s="301" t="s">
        <v>777</v>
      </c>
      <c r="J116" s="301"/>
      <c r="K116" s="315"/>
    </row>
    <row r="117" s="1" customFormat="1" ht="15" customHeight="1">
      <c r="B117" s="326"/>
      <c r="C117" s="301" t="s">
        <v>60</v>
      </c>
      <c r="D117" s="301"/>
      <c r="E117" s="301"/>
      <c r="F117" s="324" t="s">
        <v>742</v>
      </c>
      <c r="G117" s="301"/>
      <c r="H117" s="301" t="s">
        <v>788</v>
      </c>
      <c r="I117" s="301" t="s">
        <v>789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790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736</v>
      </c>
      <c r="D123" s="316"/>
      <c r="E123" s="316"/>
      <c r="F123" s="316" t="s">
        <v>737</v>
      </c>
      <c r="G123" s="317"/>
      <c r="H123" s="316" t="s">
        <v>57</v>
      </c>
      <c r="I123" s="316" t="s">
        <v>60</v>
      </c>
      <c r="J123" s="316" t="s">
        <v>738</v>
      </c>
      <c r="K123" s="345"/>
    </row>
    <row r="124" s="1" customFormat="1" ht="17.25" customHeight="1">
      <c r="B124" s="344"/>
      <c r="C124" s="318" t="s">
        <v>739</v>
      </c>
      <c r="D124" s="318"/>
      <c r="E124" s="318"/>
      <c r="F124" s="319" t="s">
        <v>740</v>
      </c>
      <c r="G124" s="320"/>
      <c r="H124" s="318"/>
      <c r="I124" s="318"/>
      <c r="J124" s="318" t="s">
        <v>741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745</v>
      </c>
      <c r="D126" s="323"/>
      <c r="E126" s="323"/>
      <c r="F126" s="324" t="s">
        <v>742</v>
      </c>
      <c r="G126" s="301"/>
      <c r="H126" s="301" t="s">
        <v>782</v>
      </c>
      <c r="I126" s="301" t="s">
        <v>744</v>
      </c>
      <c r="J126" s="301">
        <v>120</v>
      </c>
      <c r="K126" s="349"/>
    </row>
    <row r="127" s="1" customFormat="1" ht="15" customHeight="1">
      <c r="B127" s="346"/>
      <c r="C127" s="301" t="s">
        <v>791</v>
      </c>
      <c r="D127" s="301"/>
      <c r="E127" s="301"/>
      <c r="F127" s="324" t="s">
        <v>742</v>
      </c>
      <c r="G127" s="301"/>
      <c r="H127" s="301" t="s">
        <v>792</v>
      </c>
      <c r="I127" s="301" t="s">
        <v>744</v>
      </c>
      <c r="J127" s="301" t="s">
        <v>793</v>
      </c>
      <c r="K127" s="349"/>
    </row>
    <row r="128" s="1" customFormat="1" ht="15" customHeight="1">
      <c r="B128" s="346"/>
      <c r="C128" s="301" t="s">
        <v>690</v>
      </c>
      <c r="D128" s="301"/>
      <c r="E128" s="301"/>
      <c r="F128" s="324" t="s">
        <v>742</v>
      </c>
      <c r="G128" s="301"/>
      <c r="H128" s="301" t="s">
        <v>794</v>
      </c>
      <c r="I128" s="301" t="s">
        <v>744</v>
      </c>
      <c r="J128" s="301" t="s">
        <v>793</v>
      </c>
      <c r="K128" s="349"/>
    </row>
    <row r="129" s="1" customFormat="1" ht="15" customHeight="1">
      <c r="B129" s="346"/>
      <c r="C129" s="301" t="s">
        <v>753</v>
      </c>
      <c r="D129" s="301"/>
      <c r="E129" s="301"/>
      <c r="F129" s="324" t="s">
        <v>748</v>
      </c>
      <c r="G129" s="301"/>
      <c r="H129" s="301" t="s">
        <v>754</v>
      </c>
      <c r="I129" s="301" t="s">
        <v>744</v>
      </c>
      <c r="J129" s="301">
        <v>15</v>
      </c>
      <c r="K129" s="349"/>
    </row>
    <row r="130" s="1" customFormat="1" ht="15" customHeight="1">
      <c r="B130" s="346"/>
      <c r="C130" s="327" t="s">
        <v>755</v>
      </c>
      <c r="D130" s="327"/>
      <c r="E130" s="327"/>
      <c r="F130" s="328" t="s">
        <v>748</v>
      </c>
      <c r="G130" s="327"/>
      <c r="H130" s="327" t="s">
        <v>756</v>
      </c>
      <c r="I130" s="327" t="s">
        <v>744</v>
      </c>
      <c r="J130" s="327">
        <v>15</v>
      </c>
      <c r="K130" s="349"/>
    </row>
    <row r="131" s="1" customFormat="1" ht="15" customHeight="1">
      <c r="B131" s="346"/>
      <c r="C131" s="327" t="s">
        <v>757</v>
      </c>
      <c r="D131" s="327"/>
      <c r="E131" s="327"/>
      <c r="F131" s="328" t="s">
        <v>748</v>
      </c>
      <c r="G131" s="327"/>
      <c r="H131" s="327" t="s">
        <v>758</v>
      </c>
      <c r="I131" s="327" t="s">
        <v>744</v>
      </c>
      <c r="J131" s="327">
        <v>20</v>
      </c>
      <c r="K131" s="349"/>
    </row>
    <row r="132" s="1" customFormat="1" ht="15" customHeight="1">
      <c r="B132" s="346"/>
      <c r="C132" s="327" t="s">
        <v>759</v>
      </c>
      <c r="D132" s="327"/>
      <c r="E132" s="327"/>
      <c r="F132" s="328" t="s">
        <v>748</v>
      </c>
      <c r="G132" s="327"/>
      <c r="H132" s="327" t="s">
        <v>760</v>
      </c>
      <c r="I132" s="327" t="s">
        <v>744</v>
      </c>
      <c r="J132" s="327">
        <v>20</v>
      </c>
      <c r="K132" s="349"/>
    </row>
    <row r="133" s="1" customFormat="1" ht="15" customHeight="1">
      <c r="B133" s="346"/>
      <c r="C133" s="301" t="s">
        <v>747</v>
      </c>
      <c r="D133" s="301"/>
      <c r="E133" s="301"/>
      <c r="F133" s="324" t="s">
        <v>748</v>
      </c>
      <c r="G133" s="301"/>
      <c r="H133" s="301" t="s">
        <v>782</v>
      </c>
      <c r="I133" s="301" t="s">
        <v>744</v>
      </c>
      <c r="J133" s="301">
        <v>50</v>
      </c>
      <c r="K133" s="349"/>
    </row>
    <row r="134" s="1" customFormat="1" ht="15" customHeight="1">
      <c r="B134" s="346"/>
      <c r="C134" s="301" t="s">
        <v>761</v>
      </c>
      <c r="D134" s="301"/>
      <c r="E134" s="301"/>
      <c r="F134" s="324" t="s">
        <v>748</v>
      </c>
      <c r="G134" s="301"/>
      <c r="H134" s="301" t="s">
        <v>782</v>
      </c>
      <c r="I134" s="301" t="s">
        <v>744</v>
      </c>
      <c r="J134" s="301">
        <v>50</v>
      </c>
      <c r="K134" s="349"/>
    </row>
    <row r="135" s="1" customFormat="1" ht="15" customHeight="1">
      <c r="B135" s="346"/>
      <c r="C135" s="301" t="s">
        <v>767</v>
      </c>
      <c r="D135" s="301"/>
      <c r="E135" s="301"/>
      <c r="F135" s="324" t="s">
        <v>748</v>
      </c>
      <c r="G135" s="301"/>
      <c r="H135" s="301" t="s">
        <v>782</v>
      </c>
      <c r="I135" s="301" t="s">
        <v>744</v>
      </c>
      <c r="J135" s="301">
        <v>50</v>
      </c>
      <c r="K135" s="349"/>
    </row>
    <row r="136" s="1" customFormat="1" ht="15" customHeight="1">
      <c r="B136" s="346"/>
      <c r="C136" s="301" t="s">
        <v>769</v>
      </c>
      <c r="D136" s="301"/>
      <c r="E136" s="301"/>
      <c r="F136" s="324" t="s">
        <v>748</v>
      </c>
      <c r="G136" s="301"/>
      <c r="H136" s="301" t="s">
        <v>782</v>
      </c>
      <c r="I136" s="301" t="s">
        <v>744</v>
      </c>
      <c r="J136" s="301">
        <v>50</v>
      </c>
      <c r="K136" s="349"/>
    </row>
    <row r="137" s="1" customFormat="1" ht="15" customHeight="1">
      <c r="B137" s="346"/>
      <c r="C137" s="301" t="s">
        <v>770</v>
      </c>
      <c r="D137" s="301"/>
      <c r="E137" s="301"/>
      <c r="F137" s="324" t="s">
        <v>748</v>
      </c>
      <c r="G137" s="301"/>
      <c r="H137" s="301" t="s">
        <v>795</v>
      </c>
      <c r="I137" s="301" t="s">
        <v>744</v>
      </c>
      <c r="J137" s="301">
        <v>255</v>
      </c>
      <c r="K137" s="349"/>
    </row>
    <row r="138" s="1" customFormat="1" ht="15" customHeight="1">
      <c r="B138" s="346"/>
      <c r="C138" s="301" t="s">
        <v>772</v>
      </c>
      <c r="D138" s="301"/>
      <c r="E138" s="301"/>
      <c r="F138" s="324" t="s">
        <v>742</v>
      </c>
      <c r="G138" s="301"/>
      <c r="H138" s="301" t="s">
        <v>796</v>
      </c>
      <c r="I138" s="301" t="s">
        <v>774</v>
      </c>
      <c r="J138" s="301"/>
      <c r="K138" s="349"/>
    </row>
    <row r="139" s="1" customFormat="1" ht="15" customHeight="1">
      <c r="B139" s="346"/>
      <c r="C139" s="301" t="s">
        <v>775</v>
      </c>
      <c r="D139" s="301"/>
      <c r="E139" s="301"/>
      <c r="F139" s="324" t="s">
        <v>742</v>
      </c>
      <c r="G139" s="301"/>
      <c r="H139" s="301" t="s">
        <v>797</v>
      </c>
      <c r="I139" s="301" t="s">
        <v>777</v>
      </c>
      <c r="J139" s="301"/>
      <c r="K139" s="349"/>
    </row>
    <row r="140" s="1" customFormat="1" ht="15" customHeight="1">
      <c r="B140" s="346"/>
      <c r="C140" s="301" t="s">
        <v>778</v>
      </c>
      <c r="D140" s="301"/>
      <c r="E140" s="301"/>
      <c r="F140" s="324" t="s">
        <v>742</v>
      </c>
      <c r="G140" s="301"/>
      <c r="H140" s="301" t="s">
        <v>778</v>
      </c>
      <c r="I140" s="301" t="s">
        <v>777</v>
      </c>
      <c r="J140" s="301"/>
      <c r="K140" s="349"/>
    </row>
    <row r="141" s="1" customFormat="1" ht="15" customHeight="1">
      <c r="B141" s="346"/>
      <c r="C141" s="301" t="s">
        <v>41</v>
      </c>
      <c r="D141" s="301"/>
      <c r="E141" s="301"/>
      <c r="F141" s="324" t="s">
        <v>742</v>
      </c>
      <c r="G141" s="301"/>
      <c r="H141" s="301" t="s">
        <v>798</v>
      </c>
      <c r="I141" s="301" t="s">
        <v>777</v>
      </c>
      <c r="J141" s="301"/>
      <c r="K141" s="349"/>
    </row>
    <row r="142" s="1" customFormat="1" ht="15" customHeight="1">
      <c r="B142" s="346"/>
      <c r="C142" s="301" t="s">
        <v>799</v>
      </c>
      <c r="D142" s="301"/>
      <c r="E142" s="301"/>
      <c r="F142" s="324" t="s">
        <v>742</v>
      </c>
      <c r="G142" s="301"/>
      <c r="H142" s="301" t="s">
        <v>800</v>
      </c>
      <c r="I142" s="301" t="s">
        <v>777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801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736</v>
      </c>
      <c r="D148" s="316"/>
      <c r="E148" s="316"/>
      <c r="F148" s="316" t="s">
        <v>737</v>
      </c>
      <c r="G148" s="317"/>
      <c r="H148" s="316" t="s">
        <v>57</v>
      </c>
      <c r="I148" s="316" t="s">
        <v>60</v>
      </c>
      <c r="J148" s="316" t="s">
        <v>738</v>
      </c>
      <c r="K148" s="315"/>
    </row>
    <row r="149" s="1" customFormat="1" ht="17.25" customHeight="1">
      <c r="B149" s="313"/>
      <c r="C149" s="318" t="s">
        <v>739</v>
      </c>
      <c r="D149" s="318"/>
      <c r="E149" s="318"/>
      <c r="F149" s="319" t="s">
        <v>740</v>
      </c>
      <c r="G149" s="320"/>
      <c r="H149" s="318"/>
      <c r="I149" s="318"/>
      <c r="J149" s="318" t="s">
        <v>741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745</v>
      </c>
      <c r="D151" s="301"/>
      <c r="E151" s="301"/>
      <c r="F151" s="354" t="s">
        <v>742</v>
      </c>
      <c r="G151" s="301"/>
      <c r="H151" s="353" t="s">
        <v>782</v>
      </c>
      <c r="I151" s="353" t="s">
        <v>744</v>
      </c>
      <c r="J151" s="353">
        <v>120</v>
      </c>
      <c r="K151" s="349"/>
    </row>
    <row r="152" s="1" customFormat="1" ht="15" customHeight="1">
      <c r="B152" s="326"/>
      <c r="C152" s="353" t="s">
        <v>791</v>
      </c>
      <c r="D152" s="301"/>
      <c r="E152" s="301"/>
      <c r="F152" s="354" t="s">
        <v>742</v>
      </c>
      <c r="G152" s="301"/>
      <c r="H152" s="353" t="s">
        <v>802</v>
      </c>
      <c r="I152" s="353" t="s">
        <v>744</v>
      </c>
      <c r="J152" s="353" t="s">
        <v>793</v>
      </c>
      <c r="K152" s="349"/>
    </row>
    <row r="153" s="1" customFormat="1" ht="15" customHeight="1">
      <c r="B153" s="326"/>
      <c r="C153" s="353" t="s">
        <v>690</v>
      </c>
      <c r="D153" s="301"/>
      <c r="E153" s="301"/>
      <c r="F153" s="354" t="s">
        <v>742</v>
      </c>
      <c r="G153" s="301"/>
      <c r="H153" s="353" t="s">
        <v>803</v>
      </c>
      <c r="I153" s="353" t="s">
        <v>744</v>
      </c>
      <c r="J153" s="353" t="s">
        <v>793</v>
      </c>
      <c r="K153" s="349"/>
    </row>
    <row r="154" s="1" customFormat="1" ht="15" customHeight="1">
      <c r="B154" s="326"/>
      <c r="C154" s="353" t="s">
        <v>747</v>
      </c>
      <c r="D154" s="301"/>
      <c r="E154" s="301"/>
      <c r="F154" s="354" t="s">
        <v>748</v>
      </c>
      <c r="G154" s="301"/>
      <c r="H154" s="353" t="s">
        <v>782</v>
      </c>
      <c r="I154" s="353" t="s">
        <v>744</v>
      </c>
      <c r="J154" s="353">
        <v>50</v>
      </c>
      <c r="K154" s="349"/>
    </row>
    <row r="155" s="1" customFormat="1" ht="15" customHeight="1">
      <c r="B155" s="326"/>
      <c r="C155" s="353" t="s">
        <v>750</v>
      </c>
      <c r="D155" s="301"/>
      <c r="E155" s="301"/>
      <c r="F155" s="354" t="s">
        <v>742</v>
      </c>
      <c r="G155" s="301"/>
      <c r="H155" s="353" t="s">
        <v>782</v>
      </c>
      <c r="I155" s="353" t="s">
        <v>752</v>
      </c>
      <c r="J155" s="353"/>
      <c r="K155" s="349"/>
    </row>
    <row r="156" s="1" customFormat="1" ht="15" customHeight="1">
      <c r="B156" s="326"/>
      <c r="C156" s="353" t="s">
        <v>761</v>
      </c>
      <c r="D156" s="301"/>
      <c r="E156" s="301"/>
      <c r="F156" s="354" t="s">
        <v>748</v>
      </c>
      <c r="G156" s="301"/>
      <c r="H156" s="353" t="s">
        <v>782</v>
      </c>
      <c r="I156" s="353" t="s">
        <v>744</v>
      </c>
      <c r="J156" s="353">
        <v>50</v>
      </c>
      <c r="K156" s="349"/>
    </row>
    <row r="157" s="1" customFormat="1" ht="15" customHeight="1">
      <c r="B157" s="326"/>
      <c r="C157" s="353" t="s">
        <v>769</v>
      </c>
      <c r="D157" s="301"/>
      <c r="E157" s="301"/>
      <c r="F157" s="354" t="s">
        <v>748</v>
      </c>
      <c r="G157" s="301"/>
      <c r="H157" s="353" t="s">
        <v>782</v>
      </c>
      <c r="I157" s="353" t="s">
        <v>744</v>
      </c>
      <c r="J157" s="353">
        <v>50</v>
      </c>
      <c r="K157" s="349"/>
    </row>
    <row r="158" s="1" customFormat="1" ht="15" customHeight="1">
      <c r="B158" s="326"/>
      <c r="C158" s="353" t="s">
        <v>767</v>
      </c>
      <c r="D158" s="301"/>
      <c r="E158" s="301"/>
      <c r="F158" s="354" t="s">
        <v>748</v>
      </c>
      <c r="G158" s="301"/>
      <c r="H158" s="353" t="s">
        <v>782</v>
      </c>
      <c r="I158" s="353" t="s">
        <v>744</v>
      </c>
      <c r="J158" s="353">
        <v>50</v>
      </c>
      <c r="K158" s="349"/>
    </row>
    <row r="159" s="1" customFormat="1" ht="15" customHeight="1">
      <c r="B159" s="326"/>
      <c r="C159" s="353" t="s">
        <v>93</v>
      </c>
      <c r="D159" s="301"/>
      <c r="E159" s="301"/>
      <c r="F159" s="354" t="s">
        <v>742</v>
      </c>
      <c r="G159" s="301"/>
      <c r="H159" s="353" t="s">
        <v>804</v>
      </c>
      <c r="I159" s="353" t="s">
        <v>744</v>
      </c>
      <c r="J159" s="353" t="s">
        <v>805</v>
      </c>
      <c r="K159" s="349"/>
    </row>
    <row r="160" s="1" customFormat="1" ht="15" customHeight="1">
      <c r="B160" s="326"/>
      <c r="C160" s="353" t="s">
        <v>806</v>
      </c>
      <c r="D160" s="301"/>
      <c r="E160" s="301"/>
      <c r="F160" s="354" t="s">
        <v>742</v>
      </c>
      <c r="G160" s="301"/>
      <c r="H160" s="353" t="s">
        <v>807</v>
      </c>
      <c r="I160" s="353" t="s">
        <v>777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808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736</v>
      </c>
      <c r="D166" s="316"/>
      <c r="E166" s="316"/>
      <c r="F166" s="316" t="s">
        <v>737</v>
      </c>
      <c r="G166" s="358"/>
      <c r="H166" s="359" t="s">
        <v>57</v>
      </c>
      <c r="I166" s="359" t="s">
        <v>60</v>
      </c>
      <c r="J166" s="316" t="s">
        <v>738</v>
      </c>
      <c r="K166" s="293"/>
    </row>
    <row r="167" s="1" customFormat="1" ht="17.25" customHeight="1">
      <c r="B167" s="294"/>
      <c r="C167" s="318" t="s">
        <v>739</v>
      </c>
      <c r="D167" s="318"/>
      <c r="E167" s="318"/>
      <c r="F167" s="319" t="s">
        <v>740</v>
      </c>
      <c r="G167" s="360"/>
      <c r="H167" s="361"/>
      <c r="I167" s="361"/>
      <c r="J167" s="318" t="s">
        <v>741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745</v>
      </c>
      <c r="D169" s="301"/>
      <c r="E169" s="301"/>
      <c r="F169" s="324" t="s">
        <v>742</v>
      </c>
      <c r="G169" s="301"/>
      <c r="H169" s="301" t="s">
        <v>782</v>
      </c>
      <c r="I169" s="301" t="s">
        <v>744</v>
      </c>
      <c r="J169" s="301">
        <v>120</v>
      </c>
      <c r="K169" s="349"/>
    </row>
    <row r="170" s="1" customFormat="1" ht="15" customHeight="1">
      <c r="B170" s="326"/>
      <c r="C170" s="301" t="s">
        <v>791</v>
      </c>
      <c r="D170" s="301"/>
      <c r="E170" s="301"/>
      <c r="F170" s="324" t="s">
        <v>742</v>
      </c>
      <c r="G170" s="301"/>
      <c r="H170" s="301" t="s">
        <v>792</v>
      </c>
      <c r="I170" s="301" t="s">
        <v>744</v>
      </c>
      <c r="J170" s="301" t="s">
        <v>793</v>
      </c>
      <c r="K170" s="349"/>
    </row>
    <row r="171" s="1" customFormat="1" ht="15" customHeight="1">
      <c r="B171" s="326"/>
      <c r="C171" s="301" t="s">
        <v>690</v>
      </c>
      <c r="D171" s="301"/>
      <c r="E171" s="301"/>
      <c r="F171" s="324" t="s">
        <v>742</v>
      </c>
      <c r="G171" s="301"/>
      <c r="H171" s="301" t="s">
        <v>809</v>
      </c>
      <c r="I171" s="301" t="s">
        <v>744</v>
      </c>
      <c r="J171" s="301" t="s">
        <v>793</v>
      </c>
      <c r="K171" s="349"/>
    </row>
    <row r="172" s="1" customFormat="1" ht="15" customHeight="1">
      <c r="B172" s="326"/>
      <c r="C172" s="301" t="s">
        <v>747</v>
      </c>
      <c r="D172" s="301"/>
      <c r="E172" s="301"/>
      <c r="F172" s="324" t="s">
        <v>748</v>
      </c>
      <c r="G172" s="301"/>
      <c r="H172" s="301" t="s">
        <v>809</v>
      </c>
      <c r="I172" s="301" t="s">
        <v>744</v>
      </c>
      <c r="J172" s="301">
        <v>50</v>
      </c>
      <c r="K172" s="349"/>
    </row>
    <row r="173" s="1" customFormat="1" ht="15" customHeight="1">
      <c r="B173" s="326"/>
      <c r="C173" s="301" t="s">
        <v>750</v>
      </c>
      <c r="D173" s="301"/>
      <c r="E173" s="301"/>
      <c r="F173" s="324" t="s">
        <v>742</v>
      </c>
      <c r="G173" s="301"/>
      <c r="H173" s="301" t="s">
        <v>809</v>
      </c>
      <c r="I173" s="301" t="s">
        <v>752</v>
      </c>
      <c r="J173" s="301"/>
      <c r="K173" s="349"/>
    </row>
    <row r="174" s="1" customFormat="1" ht="15" customHeight="1">
      <c r="B174" s="326"/>
      <c r="C174" s="301" t="s">
        <v>761</v>
      </c>
      <c r="D174" s="301"/>
      <c r="E174" s="301"/>
      <c r="F174" s="324" t="s">
        <v>748</v>
      </c>
      <c r="G174" s="301"/>
      <c r="H174" s="301" t="s">
        <v>809</v>
      </c>
      <c r="I174" s="301" t="s">
        <v>744</v>
      </c>
      <c r="J174" s="301">
        <v>50</v>
      </c>
      <c r="K174" s="349"/>
    </row>
    <row r="175" s="1" customFormat="1" ht="15" customHeight="1">
      <c r="B175" s="326"/>
      <c r="C175" s="301" t="s">
        <v>769</v>
      </c>
      <c r="D175" s="301"/>
      <c r="E175" s="301"/>
      <c r="F175" s="324" t="s">
        <v>748</v>
      </c>
      <c r="G175" s="301"/>
      <c r="H175" s="301" t="s">
        <v>809</v>
      </c>
      <c r="I175" s="301" t="s">
        <v>744</v>
      </c>
      <c r="J175" s="301">
        <v>50</v>
      </c>
      <c r="K175" s="349"/>
    </row>
    <row r="176" s="1" customFormat="1" ht="15" customHeight="1">
      <c r="B176" s="326"/>
      <c r="C176" s="301" t="s">
        <v>767</v>
      </c>
      <c r="D176" s="301"/>
      <c r="E176" s="301"/>
      <c r="F176" s="324" t="s">
        <v>748</v>
      </c>
      <c r="G176" s="301"/>
      <c r="H176" s="301" t="s">
        <v>809</v>
      </c>
      <c r="I176" s="301" t="s">
        <v>744</v>
      </c>
      <c r="J176" s="301">
        <v>50</v>
      </c>
      <c r="K176" s="349"/>
    </row>
    <row r="177" s="1" customFormat="1" ht="15" customHeight="1">
      <c r="B177" s="326"/>
      <c r="C177" s="301" t="s">
        <v>107</v>
      </c>
      <c r="D177" s="301"/>
      <c r="E177" s="301"/>
      <c r="F177" s="324" t="s">
        <v>742</v>
      </c>
      <c r="G177" s="301"/>
      <c r="H177" s="301" t="s">
        <v>810</v>
      </c>
      <c r="I177" s="301" t="s">
        <v>811</v>
      </c>
      <c r="J177" s="301"/>
      <c r="K177" s="349"/>
    </row>
    <row r="178" s="1" customFormat="1" ht="15" customHeight="1">
      <c r="B178" s="326"/>
      <c r="C178" s="301" t="s">
        <v>60</v>
      </c>
      <c r="D178" s="301"/>
      <c r="E178" s="301"/>
      <c r="F178" s="324" t="s">
        <v>742</v>
      </c>
      <c r="G178" s="301"/>
      <c r="H178" s="301" t="s">
        <v>812</v>
      </c>
      <c r="I178" s="301" t="s">
        <v>813</v>
      </c>
      <c r="J178" s="301">
        <v>1</v>
      </c>
      <c r="K178" s="349"/>
    </row>
    <row r="179" s="1" customFormat="1" ht="15" customHeight="1">
      <c r="B179" s="326"/>
      <c r="C179" s="301" t="s">
        <v>56</v>
      </c>
      <c r="D179" s="301"/>
      <c r="E179" s="301"/>
      <c r="F179" s="324" t="s">
        <v>742</v>
      </c>
      <c r="G179" s="301"/>
      <c r="H179" s="301" t="s">
        <v>814</v>
      </c>
      <c r="I179" s="301" t="s">
        <v>744</v>
      </c>
      <c r="J179" s="301">
        <v>20</v>
      </c>
      <c r="K179" s="349"/>
    </row>
    <row r="180" s="1" customFormat="1" ht="15" customHeight="1">
      <c r="B180" s="326"/>
      <c r="C180" s="301" t="s">
        <v>57</v>
      </c>
      <c r="D180" s="301"/>
      <c r="E180" s="301"/>
      <c r="F180" s="324" t="s">
        <v>742</v>
      </c>
      <c r="G180" s="301"/>
      <c r="H180" s="301" t="s">
        <v>815</v>
      </c>
      <c r="I180" s="301" t="s">
        <v>744</v>
      </c>
      <c r="J180" s="301">
        <v>255</v>
      </c>
      <c r="K180" s="349"/>
    </row>
    <row r="181" s="1" customFormat="1" ht="15" customHeight="1">
      <c r="B181" s="326"/>
      <c r="C181" s="301" t="s">
        <v>108</v>
      </c>
      <c r="D181" s="301"/>
      <c r="E181" s="301"/>
      <c r="F181" s="324" t="s">
        <v>742</v>
      </c>
      <c r="G181" s="301"/>
      <c r="H181" s="301" t="s">
        <v>706</v>
      </c>
      <c r="I181" s="301" t="s">
        <v>744</v>
      </c>
      <c r="J181" s="301">
        <v>10</v>
      </c>
      <c r="K181" s="349"/>
    </row>
    <row r="182" s="1" customFormat="1" ht="15" customHeight="1">
      <c r="B182" s="326"/>
      <c r="C182" s="301" t="s">
        <v>109</v>
      </c>
      <c r="D182" s="301"/>
      <c r="E182" s="301"/>
      <c r="F182" s="324" t="s">
        <v>742</v>
      </c>
      <c r="G182" s="301"/>
      <c r="H182" s="301" t="s">
        <v>816</v>
      </c>
      <c r="I182" s="301" t="s">
        <v>777</v>
      </c>
      <c r="J182" s="301"/>
      <c r="K182" s="349"/>
    </row>
    <row r="183" s="1" customFormat="1" ht="15" customHeight="1">
      <c r="B183" s="326"/>
      <c r="C183" s="301" t="s">
        <v>817</v>
      </c>
      <c r="D183" s="301"/>
      <c r="E183" s="301"/>
      <c r="F183" s="324" t="s">
        <v>742</v>
      </c>
      <c r="G183" s="301"/>
      <c r="H183" s="301" t="s">
        <v>818</v>
      </c>
      <c r="I183" s="301" t="s">
        <v>777</v>
      </c>
      <c r="J183" s="301"/>
      <c r="K183" s="349"/>
    </row>
    <row r="184" s="1" customFormat="1" ht="15" customHeight="1">
      <c r="B184" s="326"/>
      <c r="C184" s="301" t="s">
        <v>806</v>
      </c>
      <c r="D184" s="301"/>
      <c r="E184" s="301"/>
      <c r="F184" s="324" t="s">
        <v>742</v>
      </c>
      <c r="G184" s="301"/>
      <c r="H184" s="301" t="s">
        <v>819</v>
      </c>
      <c r="I184" s="301" t="s">
        <v>777</v>
      </c>
      <c r="J184" s="301"/>
      <c r="K184" s="349"/>
    </row>
    <row r="185" s="1" customFormat="1" ht="15" customHeight="1">
      <c r="B185" s="326"/>
      <c r="C185" s="301" t="s">
        <v>111</v>
      </c>
      <c r="D185" s="301"/>
      <c r="E185" s="301"/>
      <c r="F185" s="324" t="s">
        <v>748</v>
      </c>
      <c r="G185" s="301"/>
      <c r="H185" s="301" t="s">
        <v>820</v>
      </c>
      <c r="I185" s="301" t="s">
        <v>744</v>
      </c>
      <c r="J185" s="301">
        <v>50</v>
      </c>
      <c r="K185" s="349"/>
    </row>
    <row r="186" s="1" customFormat="1" ht="15" customHeight="1">
      <c r="B186" s="326"/>
      <c r="C186" s="301" t="s">
        <v>821</v>
      </c>
      <c r="D186" s="301"/>
      <c r="E186" s="301"/>
      <c r="F186" s="324" t="s">
        <v>748</v>
      </c>
      <c r="G186" s="301"/>
      <c r="H186" s="301" t="s">
        <v>822</v>
      </c>
      <c r="I186" s="301" t="s">
        <v>823</v>
      </c>
      <c r="J186" s="301"/>
      <c r="K186" s="349"/>
    </row>
    <row r="187" s="1" customFormat="1" ht="15" customHeight="1">
      <c r="B187" s="326"/>
      <c r="C187" s="301" t="s">
        <v>824</v>
      </c>
      <c r="D187" s="301"/>
      <c r="E187" s="301"/>
      <c r="F187" s="324" t="s">
        <v>748</v>
      </c>
      <c r="G187" s="301"/>
      <c r="H187" s="301" t="s">
        <v>825</v>
      </c>
      <c r="I187" s="301" t="s">
        <v>823</v>
      </c>
      <c r="J187" s="301"/>
      <c r="K187" s="349"/>
    </row>
    <row r="188" s="1" customFormat="1" ht="15" customHeight="1">
      <c r="B188" s="326"/>
      <c r="C188" s="301" t="s">
        <v>826</v>
      </c>
      <c r="D188" s="301"/>
      <c r="E188" s="301"/>
      <c r="F188" s="324" t="s">
        <v>748</v>
      </c>
      <c r="G188" s="301"/>
      <c r="H188" s="301" t="s">
        <v>827</v>
      </c>
      <c r="I188" s="301" t="s">
        <v>823</v>
      </c>
      <c r="J188" s="301"/>
      <c r="K188" s="349"/>
    </row>
    <row r="189" s="1" customFormat="1" ht="15" customHeight="1">
      <c r="B189" s="326"/>
      <c r="C189" s="362" t="s">
        <v>828</v>
      </c>
      <c r="D189" s="301"/>
      <c r="E189" s="301"/>
      <c r="F189" s="324" t="s">
        <v>748</v>
      </c>
      <c r="G189" s="301"/>
      <c r="H189" s="301" t="s">
        <v>829</v>
      </c>
      <c r="I189" s="301" t="s">
        <v>830</v>
      </c>
      <c r="J189" s="363" t="s">
        <v>831</v>
      </c>
      <c r="K189" s="349"/>
    </row>
    <row r="190" s="18" customFormat="1" ht="15" customHeight="1">
      <c r="B190" s="364"/>
      <c r="C190" s="365" t="s">
        <v>832</v>
      </c>
      <c r="D190" s="366"/>
      <c r="E190" s="366"/>
      <c r="F190" s="367" t="s">
        <v>748</v>
      </c>
      <c r="G190" s="366"/>
      <c r="H190" s="366" t="s">
        <v>833</v>
      </c>
      <c r="I190" s="366" t="s">
        <v>830</v>
      </c>
      <c r="J190" s="368" t="s">
        <v>831</v>
      </c>
      <c r="K190" s="369"/>
    </row>
    <row r="191" s="1" customFormat="1" ht="15" customHeight="1">
      <c r="B191" s="326"/>
      <c r="C191" s="362" t="s">
        <v>45</v>
      </c>
      <c r="D191" s="301"/>
      <c r="E191" s="301"/>
      <c r="F191" s="324" t="s">
        <v>742</v>
      </c>
      <c r="G191" s="301"/>
      <c r="H191" s="298" t="s">
        <v>834</v>
      </c>
      <c r="I191" s="301" t="s">
        <v>835</v>
      </c>
      <c r="J191" s="301"/>
      <c r="K191" s="349"/>
    </row>
    <row r="192" s="1" customFormat="1" ht="15" customHeight="1">
      <c r="B192" s="326"/>
      <c r="C192" s="362" t="s">
        <v>836</v>
      </c>
      <c r="D192" s="301"/>
      <c r="E192" s="301"/>
      <c r="F192" s="324" t="s">
        <v>742</v>
      </c>
      <c r="G192" s="301"/>
      <c r="H192" s="301" t="s">
        <v>837</v>
      </c>
      <c r="I192" s="301" t="s">
        <v>777</v>
      </c>
      <c r="J192" s="301"/>
      <c r="K192" s="349"/>
    </row>
    <row r="193" s="1" customFormat="1" ht="15" customHeight="1">
      <c r="B193" s="326"/>
      <c r="C193" s="362" t="s">
        <v>838</v>
      </c>
      <c r="D193" s="301"/>
      <c r="E193" s="301"/>
      <c r="F193" s="324" t="s">
        <v>742</v>
      </c>
      <c r="G193" s="301"/>
      <c r="H193" s="301" t="s">
        <v>839</v>
      </c>
      <c r="I193" s="301" t="s">
        <v>777</v>
      </c>
      <c r="J193" s="301"/>
      <c r="K193" s="349"/>
    </row>
    <row r="194" s="1" customFormat="1" ht="15" customHeight="1">
      <c r="B194" s="326"/>
      <c r="C194" s="362" t="s">
        <v>840</v>
      </c>
      <c r="D194" s="301"/>
      <c r="E194" s="301"/>
      <c r="F194" s="324" t="s">
        <v>748</v>
      </c>
      <c r="G194" s="301"/>
      <c r="H194" s="301" t="s">
        <v>841</v>
      </c>
      <c r="I194" s="301" t="s">
        <v>777</v>
      </c>
      <c r="J194" s="301"/>
      <c r="K194" s="349"/>
    </row>
    <row r="195" s="1" customFormat="1" ht="15" customHeight="1">
      <c r="B195" s="355"/>
      <c r="C195" s="370"/>
      <c r="D195" s="335"/>
      <c r="E195" s="335"/>
      <c r="F195" s="335"/>
      <c r="G195" s="335"/>
      <c r="H195" s="335"/>
      <c r="I195" s="335"/>
      <c r="J195" s="335"/>
      <c r="K195" s="356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37"/>
      <c r="C197" s="347"/>
      <c r="D197" s="347"/>
      <c r="E197" s="347"/>
      <c r="F197" s="357"/>
      <c r="G197" s="347"/>
      <c r="H197" s="347"/>
      <c r="I197" s="347"/>
      <c r="J197" s="347"/>
      <c r="K197" s="337"/>
    </row>
    <row r="198" s="1" customFormat="1" ht="18.75" customHeight="1">
      <c r="B198" s="309"/>
      <c r="C198" s="309"/>
      <c r="D198" s="309"/>
      <c r="E198" s="309"/>
      <c r="F198" s="309"/>
      <c r="G198" s="309"/>
      <c r="H198" s="309"/>
      <c r="I198" s="309"/>
      <c r="J198" s="309"/>
      <c r="K198" s="309"/>
    </row>
    <row r="199" s="1" customFormat="1" ht="13.5">
      <c r="B199" s="288"/>
      <c r="C199" s="289"/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1">
      <c r="B200" s="291"/>
      <c r="C200" s="292" t="s">
        <v>842</v>
      </c>
      <c r="D200" s="292"/>
      <c r="E200" s="292"/>
      <c r="F200" s="292"/>
      <c r="G200" s="292"/>
      <c r="H200" s="292"/>
      <c r="I200" s="292"/>
      <c r="J200" s="292"/>
      <c r="K200" s="293"/>
    </row>
    <row r="201" s="1" customFormat="1" ht="25.5" customHeight="1">
      <c r="B201" s="291"/>
      <c r="C201" s="371" t="s">
        <v>843</v>
      </c>
      <c r="D201" s="371"/>
      <c r="E201" s="371"/>
      <c r="F201" s="371" t="s">
        <v>844</v>
      </c>
      <c r="G201" s="372"/>
      <c r="H201" s="371" t="s">
        <v>845</v>
      </c>
      <c r="I201" s="371"/>
      <c r="J201" s="371"/>
      <c r="K201" s="293"/>
    </row>
    <row r="202" s="1" customFormat="1" ht="5.25" customHeight="1">
      <c r="B202" s="326"/>
      <c r="C202" s="321"/>
      <c r="D202" s="321"/>
      <c r="E202" s="321"/>
      <c r="F202" s="321"/>
      <c r="G202" s="347"/>
      <c r="H202" s="321"/>
      <c r="I202" s="321"/>
      <c r="J202" s="321"/>
      <c r="K202" s="349"/>
    </row>
    <row r="203" s="1" customFormat="1" ht="15" customHeight="1">
      <c r="B203" s="326"/>
      <c r="C203" s="301" t="s">
        <v>835</v>
      </c>
      <c r="D203" s="301"/>
      <c r="E203" s="301"/>
      <c r="F203" s="324" t="s">
        <v>46</v>
      </c>
      <c r="G203" s="301"/>
      <c r="H203" s="301" t="s">
        <v>846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47</v>
      </c>
      <c r="G204" s="301"/>
      <c r="H204" s="301" t="s">
        <v>847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50</v>
      </c>
      <c r="G205" s="301"/>
      <c r="H205" s="301" t="s">
        <v>848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48</v>
      </c>
      <c r="G206" s="301"/>
      <c r="H206" s="301" t="s">
        <v>849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 t="s">
        <v>49</v>
      </c>
      <c r="G207" s="301"/>
      <c r="H207" s="301" t="s">
        <v>850</v>
      </c>
      <c r="I207" s="301"/>
      <c r="J207" s="301"/>
      <c r="K207" s="349"/>
    </row>
    <row r="208" s="1" customFormat="1" ht="15" customHeight="1">
      <c r="B208" s="326"/>
      <c r="C208" s="301"/>
      <c r="D208" s="301"/>
      <c r="E208" s="301"/>
      <c r="F208" s="324"/>
      <c r="G208" s="301"/>
      <c r="H208" s="301"/>
      <c r="I208" s="301"/>
      <c r="J208" s="301"/>
      <c r="K208" s="349"/>
    </row>
    <row r="209" s="1" customFormat="1" ht="15" customHeight="1">
      <c r="B209" s="326"/>
      <c r="C209" s="301" t="s">
        <v>789</v>
      </c>
      <c r="D209" s="301"/>
      <c r="E209" s="301"/>
      <c r="F209" s="324" t="s">
        <v>82</v>
      </c>
      <c r="G209" s="301"/>
      <c r="H209" s="301" t="s">
        <v>851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684</v>
      </c>
      <c r="G210" s="301"/>
      <c r="H210" s="301" t="s">
        <v>685</v>
      </c>
      <c r="I210" s="301"/>
      <c r="J210" s="301"/>
      <c r="K210" s="349"/>
    </row>
    <row r="211" s="1" customFormat="1" ht="15" customHeight="1">
      <c r="B211" s="326"/>
      <c r="C211" s="301"/>
      <c r="D211" s="301"/>
      <c r="E211" s="301"/>
      <c r="F211" s="324" t="s">
        <v>682</v>
      </c>
      <c r="G211" s="301"/>
      <c r="H211" s="301" t="s">
        <v>852</v>
      </c>
      <c r="I211" s="301"/>
      <c r="J211" s="301"/>
      <c r="K211" s="349"/>
    </row>
    <row r="212" s="1" customFormat="1" ht="15" customHeight="1">
      <c r="B212" s="373"/>
      <c r="C212" s="301"/>
      <c r="D212" s="301"/>
      <c r="E212" s="301"/>
      <c r="F212" s="324" t="s">
        <v>686</v>
      </c>
      <c r="G212" s="362"/>
      <c r="H212" s="353" t="s">
        <v>687</v>
      </c>
      <c r="I212" s="353"/>
      <c r="J212" s="353"/>
      <c r="K212" s="374"/>
    </row>
    <row r="213" s="1" customFormat="1" ht="15" customHeight="1">
      <c r="B213" s="373"/>
      <c r="C213" s="301"/>
      <c r="D213" s="301"/>
      <c r="E213" s="301"/>
      <c r="F213" s="324" t="s">
        <v>688</v>
      </c>
      <c r="G213" s="362"/>
      <c r="H213" s="353" t="s">
        <v>853</v>
      </c>
      <c r="I213" s="353"/>
      <c r="J213" s="353"/>
      <c r="K213" s="374"/>
    </row>
    <row r="214" s="1" customFormat="1" ht="15" customHeight="1">
      <c r="B214" s="373"/>
      <c r="C214" s="301"/>
      <c r="D214" s="301"/>
      <c r="E214" s="301"/>
      <c r="F214" s="324"/>
      <c r="G214" s="362"/>
      <c r="H214" s="353"/>
      <c r="I214" s="353"/>
      <c r="J214" s="353"/>
      <c r="K214" s="374"/>
    </row>
    <row r="215" s="1" customFormat="1" ht="15" customHeight="1">
      <c r="B215" s="373"/>
      <c r="C215" s="301" t="s">
        <v>813</v>
      </c>
      <c r="D215" s="301"/>
      <c r="E215" s="301"/>
      <c r="F215" s="324">
        <v>1</v>
      </c>
      <c r="G215" s="362"/>
      <c r="H215" s="353" t="s">
        <v>854</v>
      </c>
      <c r="I215" s="353"/>
      <c r="J215" s="353"/>
      <c r="K215" s="374"/>
    </row>
    <row r="216" s="1" customFormat="1" ht="15" customHeight="1">
      <c r="B216" s="373"/>
      <c r="C216" s="301"/>
      <c r="D216" s="301"/>
      <c r="E216" s="301"/>
      <c r="F216" s="324">
        <v>2</v>
      </c>
      <c r="G216" s="362"/>
      <c r="H216" s="353" t="s">
        <v>855</v>
      </c>
      <c r="I216" s="353"/>
      <c r="J216" s="353"/>
      <c r="K216" s="374"/>
    </row>
    <row r="217" s="1" customFormat="1" ht="15" customHeight="1">
      <c r="B217" s="373"/>
      <c r="C217" s="301"/>
      <c r="D217" s="301"/>
      <c r="E217" s="301"/>
      <c r="F217" s="324">
        <v>3</v>
      </c>
      <c r="G217" s="362"/>
      <c r="H217" s="353" t="s">
        <v>856</v>
      </c>
      <c r="I217" s="353"/>
      <c r="J217" s="353"/>
      <c r="K217" s="374"/>
    </row>
    <row r="218" s="1" customFormat="1" ht="15" customHeight="1">
      <c r="B218" s="373"/>
      <c r="C218" s="301"/>
      <c r="D218" s="301"/>
      <c r="E218" s="301"/>
      <c r="F218" s="324">
        <v>4</v>
      </c>
      <c r="G218" s="362"/>
      <c r="H218" s="353" t="s">
        <v>857</v>
      </c>
      <c r="I218" s="353"/>
      <c r="J218" s="353"/>
      <c r="K218" s="374"/>
    </row>
    <row r="219" s="1" customFormat="1" ht="12.75" customHeight="1">
      <c r="B219" s="375"/>
      <c r="C219" s="376"/>
      <c r="D219" s="376"/>
      <c r="E219" s="376"/>
      <c r="F219" s="376"/>
      <c r="G219" s="376"/>
      <c r="H219" s="376"/>
      <c r="I219" s="376"/>
      <c r="J219" s="376"/>
      <c r="K219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Třasák</dc:creator>
  <cp:lastModifiedBy>Lukáš Třasák</cp:lastModifiedBy>
  <dcterms:created xsi:type="dcterms:W3CDTF">2024-11-13T13:29:26Z</dcterms:created>
  <dcterms:modified xsi:type="dcterms:W3CDTF">2024-11-13T13:29:33Z</dcterms:modified>
</cp:coreProperties>
</file>